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פניות הציבור\אתר\"/>
    </mc:Choice>
  </mc:AlternateContent>
  <workbookProtection workbookPassword="DC2A" lockStructure="1"/>
  <bookViews>
    <workbookView xWindow="240" yWindow="45" windowWidth="14865" windowHeight="7560" tabRatio="832" activeTab="1"/>
  </bookViews>
  <sheets>
    <sheet name="דברי הסבר למילוי התקציב " sheetId="16" r:id="rId1"/>
    <sheet name="מקרא" sheetId="14" r:id="rId2"/>
    <sheet name="תקציב אחיד" sheetId="3" r:id="rId3"/>
    <sheet name="נייר עזר לסטיות" sheetId="10" r:id="rId4"/>
    <sheet name="בסיס הנתונים" sheetId="4" r:id="rId5"/>
    <sheet name="גליון 1" sheetId="21" r:id="rId6"/>
    <sheet name="גליון 2" sheetId="20" r:id="rId7"/>
    <sheet name="גליון 3" sheetId="18" r:id="rId8"/>
    <sheet name="גליון 4" sheetId="17" r:id="rId9"/>
    <sheet name="גליון 5" sheetId="25" r:id="rId10"/>
    <sheet name="גיליון6" sheetId="22" r:id="rId11"/>
    <sheet name="גיליון7" sheetId="23" r:id="rId12"/>
    <sheet name="גיליון8" sheetId="24" r:id="rId13"/>
    <sheet name="עזר" sheetId="9" state="hidden" r:id="rId14"/>
  </sheets>
  <definedNames>
    <definedName name="_xlnm.Print_Area" localSheetId="4">'בסיס הנתונים'!$A$294:$H$545</definedName>
    <definedName name="_xlnm.Print_Area" localSheetId="0">'דברי הסבר למילוי התקציב '!$B$1:$C$68</definedName>
    <definedName name="_xlnm.Print_Area" localSheetId="1">מקרא!$C$1:$G$23</definedName>
    <definedName name="_xlnm.Print_Area" localSheetId="3">'נייר עזר לסטיות'!$B$66:$E$112</definedName>
    <definedName name="_xlnm.Print_Area" localSheetId="13">עזר!$B$2:$J$60</definedName>
    <definedName name="_xlnm.Print_Area" localSheetId="2">'תקציב אחיד'!$A$79:$S$139</definedName>
    <definedName name="_xlnm.Print_Titles" localSheetId="4">'בסיס הנתונים'!$1:$4</definedName>
  </definedNames>
  <calcPr calcId="162913"/>
</workbook>
</file>

<file path=xl/calcChain.xml><?xml version="1.0" encoding="utf-8"?>
<calcChain xmlns="http://schemas.openxmlformats.org/spreadsheetml/2006/main">
  <c r="G15" i="14" l="1"/>
  <c r="H3" i="4" s="1"/>
  <c r="I8" i="9" s="1"/>
  <c r="G13" i="14"/>
  <c r="G3" i="4" s="1"/>
  <c r="L4" i="14"/>
  <c r="L5" i="14" s="1"/>
  <c r="L6" i="14" s="1"/>
  <c r="L7" i="14" s="1"/>
  <c r="L8" i="14" s="1"/>
  <c r="L9" i="14" s="1"/>
  <c r="L10" i="14" s="1"/>
  <c r="R60" i="3"/>
  <c r="R137" i="3" s="1"/>
  <c r="R59" i="3"/>
  <c r="R136" i="3" s="1"/>
  <c r="R58" i="3"/>
  <c r="R135" i="3" s="1"/>
  <c r="R57" i="3"/>
  <c r="R134" i="3" s="1"/>
  <c r="A554" i="4"/>
  <c r="B554" i="4"/>
  <c r="C554" i="4"/>
  <c r="D554" i="4"/>
  <c r="E554" i="4"/>
  <c r="F554" i="4"/>
  <c r="G554" i="4"/>
  <c r="H554" i="4"/>
  <c r="A555" i="4"/>
  <c r="B555" i="4"/>
  <c r="C555" i="4"/>
  <c r="D555" i="4"/>
  <c r="E555" i="4"/>
  <c r="F555" i="4"/>
  <c r="G555" i="4"/>
  <c r="H555" i="4"/>
  <c r="A556" i="4"/>
  <c r="B556" i="4"/>
  <c r="C556" i="4"/>
  <c r="D556" i="4"/>
  <c r="E556" i="4"/>
  <c r="F556" i="4"/>
  <c r="G556" i="4"/>
  <c r="H556" i="4"/>
  <c r="A557" i="4"/>
  <c r="B557" i="4"/>
  <c r="C557" i="4"/>
  <c r="D557" i="4"/>
  <c r="E557" i="4"/>
  <c r="F557" i="4"/>
  <c r="G557" i="4"/>
  <c r="H557" i="4"/>
  <c r="A558" i="4"/>
  <c r="B558" i="4"/>
  <c r="C558" i="4"/>
  <c r="D558" i="4"/>
  <c r="E558" i="4"/>
  <c r="F558" i="4"/>
  <c r="G558" i="4"/>
  <c r="H558" i="4"/>
  <c r="A559" i="4"/>
  <c r="B559" i="4"/>
  <c r="C559" i="4"/>
  <c r="D559" i="4"/>
  <c r="E559" i="4"/>
  <c r="F559" i="4"/>
  <c r="G559" i="4"/>
  <c r="H559" i="4"/>
  <c r="A560" i="4"/>
  <c r="B560" i="4"/>
  <c r="C560" i="4"/>
  <c r="D560" i="4"/>
  <c r="E560" i="4"/>
  <c r="F560" i="4"/>
  <c r="G560" i="4"/>
  <c r="H560" i="4"/>
  <c r="A561" i="4"/>
  <c r="B561" i="4"/>
  <c r="C561" i="4"/>
  <c r="D561" i="4"/>
  <c r="E561" i="4"/>
  <c r="F561" i="4"/>
  <c r="G561" i="4"/>
  <c r="H561" i="4"/>
  <c r="A562" i="4"/>
  <c r="B562" i="4"/>
  <c r="C562" i="4"/>
  <c r="D562" i="4"/>
  <c r="E562" i="4"/>
  <c r="F562" i="4"/>
  <c r="G562" i="4"/>
  <c r="H562" i="4"/>
  <c r="A563" i="4"/>
  <c r="B563" i="4"/>
  <c r="C563" i="4"/>
  <c r="D563" i="4"/>
  <c r="E563" i="4"/>
  <c r="F563" i="4"/>
  <c r="G563" i="4"/>
  <c r="H563" i="4"/>
  <c r="A564" i="4"/>
  <c r="B564" i="4"/>
  <c r="C564" i="4"/>
  <c r="D564" i="4"/>
  <c r="E564" i="4"/>
  <c r="F564" i="4"/>
  <c r="G564" i="4"/>
  <c r="H564" i="4"/>
  <c r="A295" i="4"/>
  <c r="B295" i="4"/>
  <c r="C295" i="4"/>
  <c r="D295" i="4"/>
  <c r="A296" i="4"/>
  <c r="B296" i="4"/>
  <c r="C296" i="4"/>
  <c r="D296" i="4"/>
  <c r="F296" i="4"/>
  <c r="G296" i="4"/>
  <c r="H296" i="4"/>
  <c r="A297" i="4"/>
  <c r="B297" i="4"/>
  <c r="C297" i="4"/>
  <c r="D297" i="4"/>
  <c r="F297" i="4"/>
  <c r="G297" i="4"/>
  <c r="H297" i="4"/>
  <c r="A298" i="4"/>
  <c r="B298" i="4"/>
  <c r="C298" i="4"/>
  <c r="D298" i="4"/>
  <c r="F298" i="4"/>
  <c r="G298" i="4"/>
  <c r="H298" i="4"/>
  <c r="A299" i="4"/>
  <c r="B299" i="4"/>
  <c r="C299" i="4"/>
  <c r="D299" i="4"/>
  <c r="A300" i="4"/>
  <c r="B300" i="4"/>
  <c r="C300" i="4"/>
  <c r="D300" i="4"/>
  <c r="F300" i="4"/>
  <c r="G300" i="4"/>
  <c r="H300" i="4"/>
  <c r="A301" i="4"/>
  <c r="B301" i="4"/>
  <c r="C301" i="4"/>
  <c r="D301" i="4"/>
  <c r="F301" i="4"/>
  <c r="G301" i="4"/>
  <c r="H301" i="4"/>
  <c r="A302" i="4"/>
  <c r="B302" i="4"/>
  <c r="C302" i="4"/>
  <c r="D302" i="4"/>
  <c r="F302" i="4"/>
  <c r="G302" i="4"/>
  <c r="H302" i="4"/>
  <c r="A303" i="4"/>
  <c r="B303" i="4"/>
  <c r="C303" i="4"/>
  <c r="D303" i="4"/>
  <c r="A304" i="4"/>
  <c r="B304" i="4"/>
  <c r="C304" i="4"/>
  <c r="D304" i="4"/>
  <c r="F304" i="4"/>
  <c r="G304" i="4"/>
  <c r="H304" i="4"/>
  <c r="A305" i="4"/>
  <c r="B305" i="4"/>
  <c r="C305" i="4"/>
  <c r="D305" i="4"/>
  <c r="F305" i="4"/>
  <c r="G305" i="4"/>
  <c r="H305" i="4"/>
  <c r="A306" i="4"/>
  <c r="B306" i="4"/>
  <c r="C306" i="4"/>
  <c r="D306" i="4"/>
  <c r="F306" i="4"/>
  <c r="G306" i="4"/>
  <c r="H306" i="4"/>
  <c r="A307" i="4"/>
  <c r="B307" i="4"/>
  <c r="C307" i="4"/>
  <c r="D307" i="4"/>
  <c r="A308" i="4"/>
  <c r="B308" i="4"/>
  <c r="C308" i="4"/>
  <c r="D308" i="4"/>
  <c r="F308" i="4"/>
  <c r="G308" i="4"/>
  <c r="H308" i="4"/>
  <c r="A309" i="4"/>
  <c r="B309" i="4"/>
  <c r="C309" i="4"/>
  <c r="D309" i="4"/>
  <c r="F309" i="4"/>
  <c r="G309" i="4"/>
  <c r="H309" i="4"/>
  <c r="A310" i="4"/>
  <c r="B310" i="4"/>
  <c r="C310" i="4"/>
  <c r="D310" i="4"/>
  <c r="F310" i="4"/>
  <c r="G310" i="4"/>
  <c r="H310" i="4"/>
  <c r="A311" i="4"/>
  <c r="B311" i="4"/>
  <c r="C311" i="4"/>
  <c r="D311" i="4"/>
  <c r="A312" i="4"/>
  <c r="B312" i="4"/>
  <c r="C312" i="4"/>
  <c r="D312" i="4"/>
  <c r="F312" i="4"/>
  <c r="G312" i="4"/>
  <c r="H312" i="4"/>
  <c r="A313" i="4"/>
  <c r="B313" i="4"/>
  <c r="C313" i="4"/>
  <c r="D313" i="4"/>
  <c r="F313" i="4"/>
  <c r="G313" i="4"/>
  <c r="H313" i="4"/>
  <c r="A314" i="4"/>
  <c r="B314" i="4"/>
  <c r="C314" i="4"/>
  <c r="D314" i="4"/>
  <c r="F314" i="4"/>
  <c r="G314" i="4"/>
  <c r="H314" i="4"/>
  <c r="A315" i="4"/>
  <c r="B315" i="4"/>
  <c r="C315" i="4"/>
  <c r="D315" i="4"/>
  <c r="F315" i="4"/>
  <c r="G315" i="4"/>
  <c r="H315" i="4"/>
  <c r="A316" i="4"/>
  <c r="B316" i="4"/>
  <c r="C316" i="4"/>
  <c r="D316" i="4"/>
  <c r="A317" i="4"/>
  <c r="B317" i="4"/>
  <c r="C317" i="4"/>
  <c r="D317" i="4"/>
  <c r="F317" i="4"/>
  <c r="G317" i="4"/>
  <c r="H317" i="4"/>
  <c r="A318" i="4"/>
  <c r="B318" i="4"/>
  <c r="C318" i="4"/>
  <c r="D318" i="4"/>
  <c r="F318" i="4"/>
  <c r="G318" i="4"/>
  <c r="H318" i="4"/>
  <c r="A319" i="4"/>
  <c r="B319" i="4"/>
  <c r="C319" i="4"/>
  <c r="D319" i="4"/>
  <c r="F319" i="4"/>
  <c r="G319" i="4"/>
  <c r="H319" i="4"/>
  <c r="A320" i="4"/>
  <c r="B320" i="4"/>
  <c r="C320" i="4"/>
  <c r="D320" i="4"/>
  <c r="F320" i="4"/>
  <c r="G320" i="4"/>
  <c r="H320" i="4"/>
  <c r="A321" i="4"/>
  <c r="B321" i="4"/>
  <c r="C321" i="4"/>
  <c r="D321" i="4"/>
  <c r="F321" i="4"/>
  <c r="G321" i="4"/>
  <c r="H321" i="4"/>
  <c r="A322" i="4"/>
  <c r="B322" i="4"/>
  <c r="C322" i="4"/>
  <c r="D322" i="4"/>
  <c r="F322" i="4"/>
  <c r="G322" i="4"/>
  <c r="H322" i="4"/>
  <c r="A323" i="4"/>
  <c r="B323" i="4"/>
  <c r="C323" i="4"/>
  <c r="D323" i="4"/>
  <c r="F323" i="4"/>
  <c r="G323" i="4"/>
  <c r="H323" i="4"/>
  <c r="A324" i="4"/>
  <c r="B324" i="4"/>
  <c r="C324" i="4"/>
  <c r="D324" i="4"/>
  <c r="F324" i="4"/>
  <c r="G324" i="4"/>
  <c r="H324" i="4"/>
  <c r="A325" i="4"/>
  <c r="B325" i="4"/>
  <c r="C325" i="4"/>
  <c r="D325" i="4"/>
  <c r="F325" i="4"/>
  <c r="G325" i="4"/>
  <c r="H325" i="4"/>
  <c r="A326" i="4"/>
  <c r="B326" i="4"/>
  <c r="C326" i="4"/>
  <c r="D326" i="4"/>
  <c r="F326" i="4"/>
  <c r="G326" i="4"/>
  <c r="H326" i="4"/>
  <c r="A327" i="4"/>
  <c r="B327" i="4"/>
  <c r="C327" i="4"/>
  <c r="D327" i="4"/>
  <c r="F327" i="4"/>
  <c r="G327" i="4"/>
  <c r="H327" i="4"/>
  <c r="A328" i="4"/>
  <c r="B328" i="4"/>
  <c r="C328" i="4"/>
  <c r="D328" i="4"/>
  <c r="F328" i="4"/>
  <c r="G328" i="4"/>
  <c r="H328" i="4"/>
  <c r="A329" i="4"/>
  <c r="B329" i="4"/>
  <c r="C329" i="4"/>
  <c r="D329" i="4"/>
  <c r="F329" i="4"/>
  <c r="G329" i="4"/>
  <c r="H329" i="4"/>
  <c r="A330" i="4"/>
  <c r="B330" i="4"/>
  <c r="C330" i="4"/>
  <c r="D330" i="4"/>
  <c r="A331" i="4"/>
  <c r="B331" i="4"/>
  <c r="C331" i="4"/>
  <c r="D331" i="4"/>
  <c r="F331" i="4"/>
  <c r="G331" i="4"/>
  <c r="H331" i="4"/>
  <c r="A332" i="4"/>
  <c r="B332" i="4"/>
  <c r="C332" i="4"/>
  <c r="D332" i="4"/>
  <c r="F332" i="4"/>
  <c r="G332" i="4"/>
  <c r="H332" i="4"/>
  <c r="A333" i="4"/>
  <c r="B333" i="4"/>
  <c r="C333" i="4"/>
  <c r="D333" i="4"/>
  <c r="F333" i="4"/>
  <c r="G333" i="4"/>
  <c r="H333" i="4"/>
  <c r="A334" i="4"/>
  <c r="B334" i="4"/>
  <c r="C334" i="4"/>
  <c r="D334" i="4"/>
  <c r="F334" i="4"/>
  <c r="G334" i="4"/>
  <c r="H334" i="4"/>
  <c r="A335" i="4"/>
  <c r="B335" i="4"/>
  <c r="C335" i="4"/>
  <c r="D335" i="4"/>
  <c r="F335" i="4"/>
  <c r="G335" i="4"/>
  <c r="H335" i="4"/>
  <c r="A336" i="4"/>
  <c r="B336" i="4"/>
  <c r="C336" i="4"/>
  <c r="D336" i="4"/>
  <c r="A337" i="4"/>
  <c r="B337" i="4"/>
  <c r="C337" i="4"/>
  <c r="D337" i="4"/>
  <c r="F337" i="4"/>
  <c r="G337" i="4"/>
  <c r="H337" i="4"/>
  <c r="A338" i="4"/>
  <c r="B338" i="4"/>
  <c r="C338" i="4"/>
  <c r="D338" i="4"/>
  <c r="F338" i="4"/>
  <c r="G338" i="4"/>
  <c r="H338" i="4"/>
  <c r="A339" i="4"/>
  <c r="B339" i="4"/>
  <c r="C339" i="4"/>
  <c r="D339" i="4"/>
  <c r="F339" i="4"/>
  <c r="G339" i="4"/>
  <c r="H339" i="4"/>
  <c r="A340" i="4"/>
  <c r="B340" i="4"/>
  <c r="C340" i="4"/>
  <c r="D340" i="4"/>
  <c r="F340" i="4"/>
  <c r="G340" i="4"/>
  <c r="H340" i="4"/>
  <c r="A341" i="4"/>
  <c r="B341" i="4"/>
  <c r="C341" i="4"/>
  <c r="D341" i="4"/>
  <c r="F341" i="4"/>
  <c r="G341" i="4"/>
  <c r="H341" i="4"/>
  <c r="A342" i="4"/>
  <c r="B342" i="4"/>
  <c r="C342" i="4"/>
  <c r="D342" i="4"/>
  <c r="F342" i="4"/>
  <c r="G342" i="4"/>
  <c r="H342" i="4"/>
  <c r="A343" i="4"/>
  <c r="B343" i="4"/>
  <c r="C343" i="4"/>
  <c r="D343" i="4"/>
  <c r="F343" i="4"/>
  <c r="G343" i="4"/>
  <c r="H343" i="4"/>
  <c r="A344" i="4"/>
  <c r="B344" i="4"/>
  <c r="C344" i="4"/>
  <c r="D344" i="4"/>
  <c r="F344" i="4"/>
  <c r="G344" i="4"/>
  <c r="H344" i="4"/>
  <c r="A345" i="4"/>
  <c r="B345" i="4"/>
  <c r="C345" i="4"/>
  <c r="D345" i="4"/>
  <c r="F345" i="4"/>
  <c r="G345" i="4"/>
  <c r="H345" i="4"/>
  <c r="A346" i="4"/>
  <c r="B346" i="4"/>
  <c r="C346" i="4"/>
  <c r="D346" i="4"/>
  <c r="F346" i="4"/>
  <c r="G346" i="4"/>
  <c r="H346" i="4"/>
  <c r="A347" i="4"/>
  <c r="B347" i="4"/>
  <c r="C347" i="4"/>
  <c r="D347" i="4"/>
  <c r="F347" i="4"/>
  <c r="G347" i="4"/>
  <c r="H347" i="4"/>
  <c r="A348" i="4"/>
  <c r="B348" i="4"/>
  <c r="C348" i="4"/>
  <c r="D348" i="4"/>
  <c r="F348" i="4"/>
  <c r="G348" i="4"/>
  <c r="H348" i="4"/>
  <c r="A349" i="4"/>
  <c r="B349" i="4"/>
  <c r="C349" i="4"/>
  <c r="D349" i="4"/>
  <c r="F349" i="4"/>
  <c r="G349" i="4"/>
  <c r="H349" i="4"/>
  <c r="A350" i="4"/>
  <c r="B350" i="4"/>
  <c r="C350" i="4"/>
  <c r="D350" i="4"/>
  <c r="F350" i="4"/>
  <c r="G350" i="4"/>
  <c r="H350" i="4"/>
  <c r="A351" i="4"/>
  <c r="B351" i="4"/>
  <c r="C351" i="4"/>
  <c r="D351" i="4"/>
  <c r="F351" i="4"/>
  <c r="G351" i="4"/>
  <c r="H351" i="4"/>
  <c r="A352" i="4"/>
  <c r="B352" i="4"/>
  <c r="C352" i="4"/>
  <c r="D352" i="4"/>
  <c r="F352" i="4"/>
  <c r="G352" i="4"/>
  <c r="H352" i="4"/>
  <c r="A353" i="4"/>
  <c r="B353" i="4"/>
  <c r="C353" i="4"/>
  <c r="D353" i="4"/>
  <c r="A354" i="4"/>
  <c r="B354" i="4"/>
  <c r="C354" i="4"/>
  <c r="D354" i="4"/>
  <c r="F354" i="4"/>
  <c r="G354" i="4"/>
  <c r="H354" i="4"/>
  <c r="A355" i="4"/>
  <c r="B355" i="4"/>
  <c r="C355" i="4"/>
  <c r="D355" i="4"/>
  <c r="F355" i="4"/>
  <c r="G355" i="4"/>
  <c r="H355" i="4"/>
  <c r="A356" i="4"/>
  <c r="B356" i="4"/>
  <c r="C356" i="4"/>
  <c r="D356" i="4"/>
  <c r="F356" i="4"/>
  <c r="G356" i="4"/>
  <c r="H356" i="4"/>
  <c r="A357" i="4"/>
  <c r="B357" i="4"/>
  <c r="C357" i="4"/>
  <c r="D357" i="4"/>
  <c r="F357" i="4"/>
  <c r="G357" i="4"/>
  <c r="H357" i="4"/>
  <c r="A358" i="4"/>
  <c r="B358" i="4"/>
  <c r="C358" i="4"/>
  <c r="D358" i="4"/>
  <c r="F358" i="4"/>
  <c r="G358" i="4"/>
  <c r="H358" i="4"/>
  <c r="A359" i="4"/>
  <c r="B359" i="4"/>
  <c r="C359" i="4"/>
  <c r="D359" i="4"/>
  <c r="F359" i="4"/>
  <c r="G359" i="4"/>
  <c r="H359" i="4"/>
  <c r="A360" i="4"/>
  <c r="B360" i="4"/>
  <c r="C360" i="4"/>
  <c r="D360" i="4"/>
  <c r="F360" i="4"/>
  <c r="G360" i="4"/>
  <c r="H360" i="4"/>
  <c r="A361" i="4"/>
  <c r="B361" i="4"/>
  <c r="C361" i="4"/>
  <c r="D361" i="4"/>
  <c r="F361" i="4"/>
  <c r="G361" i="4"/>
  <c r="H361" i="4"/>
  <c r="A362" i="4"/>
  <c r="B362" i="4"/>
  <c r="C362" i="4"/>
  <c r="D362" i="4"/>
  <c r="F362" i="4"/>
  <c r="G362" i="4"/>
  <c r="H362" i="4"/>
  <c r="A363" i="4"/>
  <c r="B363" i="4"/>
  <c r="C363" i="4"/>
  <c r="D363" i="4"/>
  <c r="F363" i="4"/>
  <c r="G363" i="4"/>
  <c r="H363" i="4"/>
  <c r="A364" i="4"/>
  <c r="B364" i="4"/>
  <c r="C364" i="4"/>
  <c r="D364" i="4"/>
  <c r="F364" i="4"/>
  <c r="G364" i="4"/>
  <c r="H364" i="4"/>
  <c r="A365" i="4"/>
  <c r="B365" i="4"/>
  <c r="C365" i="4"/>
  <c r="D365" i="4"/>
  <c r="F365" i="4"/>
  <c r="G365" i="4"/>
  <c r="H365" i="4"/>
  <c r="A366" i="4"/>
  <c r="B366" i="4"/>
  <c r="C366" i="4"/>
  <c r="D366" i="4"/>
  <c r="F366" i="4"/>
  <c r="G366" i="4"/>
  <c r="H366" i="4"/>
  <c r="A367" i="4"/>
  <c r="B367" i="4"/>
  <c r="C367" i="4"/>
  <c r="D367" i="4"/>
  <c r="F367" i="4"/>
  <c r="G367" i="4"/>
  <c r="H367" i="4"/>
  <c r="A368" i="4"/>
  <c r="B368" i="4"/>
  <c r="C368" i="4"/>
  <c r="D368" i="4"/>
  <c r="A369" i="4"/>
  <c r="B369" i="4"/>
  <c r="C369" i="4"/>
  <c r="D369" i="4"/>
  <c r="F369" i="4"/>
  <c r="G369" i="4"/>
  <c r="H369" i="4"/>
  <c r="A370" i="4"/>
  <c r="B370" i="4"/>
  <c r="C370" i="4"/>
  <c r="D370" i="4"/>
  <c r="F370" i="4"/>
  <c r="G370" i="4"/>
  <c r="H370" i="4"/>
  <c r="A371" i="4"/>
  <c r="B371" i="4"/>
  <c r="C371" i="4"/>
  <c r="D371" i="4"/>
  <c r="F371" i="4"/>
  <c r="G371" i="4"/>
  <c r="H371" i="4"/>
  <c r="A372" i="4"/>
  <c r="B372" i="4"/>
  <c r="C372" i="4"/>
  <c r="D372" i="4"/>
  <c r="A373" i="4"/>
  <c r="B373" i="4"/>
  <c r="C373" i="4"/>
  <c r="D373" i="4"/>
  <c r="F373" i="4"/>
  <c r="G373" i="4"/>
  <c r="H373" i="4"/>
  <c r="A374" i="4"/>
  <c r="B374" i="4"/>
  <c r="C374" i="4"/>
  <c r="D374" i="4"/>
  <c r="F374" i="4"/>
  <c r="G374" i="4"/>
  <c r="H374" i="4"/>
  <c r="A375" i="4"/>
  <c r="B375" i="4"/>
  <c r="C375" i="4"/>
  <c r="D375" i="4"/>
  <c r="F375" i="4"/>
  <c r="G375" i="4"/>
  <c r="H375" i="4"/>
  <c r="A376" i="4"/>
  <c r="B376" i="4"/>
  <c r="C376" i="4"/>
  <c r="D376" i="4"/>
  <c r="A377" i="4"/>
  <c r="B377" i="4"/>
  <c r="C377" i="4"/>
  <c r="D377" i="4"/>
  <c r="F377" i="4"/>
  <c r="G377" i="4"/>
  <c r="H377" i="4"/>
  <c r="A378" i="4"/>
  <c r="B378" i="4"/>
  <c r="C378" i="4"/>
  <c r="D378" i="4"/>
  <c r="F378" i="4"/>
  <c r="G378" i="4"/>
  <c r="H378" i="4"/>
  <c r="A379" i="4"/>
  <c r="B379" i="4"/>
  <c r="C379" i="4"/>
  <c r="D379" i="4"/>
  <c r="F379" i="4"/>
  <c r="G379" i="4"/>
  <c r="H379" i="4"/>
  <c r="A380" i="4"/>
  <c r="B380" i="4"/>
  <c r="C380" i="4"/>
  <c r="D380" i="4"/>
  <c r="F380" i="4"/>
  <c r="G380" i="4"/>
  <c r="H380" i="4"/>
  <c r="A381" i="4"/>
  <c r="B381" i="4"/>
  <c r="C381" i="4"/>
  <c r="D381" i="4"/>
  <c r="A382" i="4"/>
  <c r="B382" i="4"/>
  <c r="C382" i="4"/>
  <c r="D382" i="4"/>
  <c r="F382" i="4"/>
  <c r="G382" i="4"/>
  <c r="H382" i="4"/>
  <c r="A383" i="4"/>
  <c r="B383" i="4"/>
  <c r="C383" i="4"/>
  <c r="D383" i="4"/>
  <c r="F383" i="4"/>
  <c r="G383" i="4"/>
  <c r="H383" i="4"/>
  <c r="A384" i="4"/>
  <c r="B384" i="4"/>
  <c r="C384" i="4"/>
  <c r="D384" i="4"/>
  <c r="F384" i="4"/>
  <c r="G384" i="4"/>
  <c r="H384" i="4"/>
  <c r="A385" i="4"/>
  <c r="B385" i="4"/>
  <c r="C385" i="4"/>
  <c r="D385" i="4"/>
  <c r="A386" i="4"/>
  <c r="B386" i="4"/>
  <c r="C386" i="4"/>
  <c r="D386" i="4"/>
  <c r="F386" i="4"/>
  <c r="G386" i="4"/>
  <c r="H386" i="4"/>
  <c r="A387" i="4"/>
  <c r="B387" i="4"/>
  <c r="C387" i="4"/>
  <c r="D387" i="4"/>
  <c r="F387" i="4"/>
  <c r="G387" i="4"/>
  <c r="H387" i="4"/>
  <c r="A388" i="4"/>
  <c r="B388" i="4"/>
  <c r="C388" i="4"/>
  <c r="D388" i="4"/>
  <c r="F388" i="4"/>
  <c r="G388" i="4"/>
  <c r="H388" i="4"/>
  <c r="A389" i="4"/>
  <c r="B389" i="4"/>
  <c r="C389" i="4"/>
  <c r="D389" i="4"/>
  <c r="A390" i="4"/>
  <c r="B390" i="4"/>
  <c r="C390" i="4"/>
  <c r="D390" i="4"/>
  <c r="F390" i="4"/>
  <c r="G390" i="4"/>
  <c r="H390" i="4"/>
  <c r="A391" i="4"/>
  <c r="B391" i="4"/>
  <c r="C391" i="4"/>
  <c r="D391" i="4"/>
  <c r="F391" i="4"/>
  <c r="G391" i="4"/>
  <c r="H391" i="4"/>
  <c r="A392" i="4"/>
  <c r="B392" i="4"/>
  <c r="C392" i="4"/>
  <c r="D392" i="4"/>
  <c r="F392" i="4"/>
  <c r="G392" i="4"/>
  <c r="H392" i="4"/>
  <c r="A393" i="4"/>
  <c r="B393" i="4"/>
  <c r="C393" i="4"/>
  <c r="D393" i="4"/>
  <c r="F393" i="4"/>
  <c r="G393" i="4"/>
  <c r="H393" i="4"/>
  <c r="A394" i="4"/>
  <c r="B394" i="4"/>
  <c r="C394" i="4"/>
  <c r="D394" i="4"/>
  <c r="F394" i="4"/>
  <c r="G394" i="4"/>
  <c r="H394" i="4"/>
  <c r="A395" i="4"/>
  <c r="B395" i="4"/>
  <c r="C395" i="4"/>
  <c r="D395" i="4"/>
  <c r="F395" i="4"/>
  <c r="G395" i="4"/>
  <c r="H395" i="4"/>
  <c r="A396" i="4"/>
  <c r="B396" i="4"/>
  <c r="C396" i="4"/>
  <c r="D396" i="4"/>
  <c r="F396" i="4"/>
  <c r="G396" i="4"/>
  <c r="H396" i="4"/>
  <c r="A397" i="4"/>
  <c r="B397" i="4"/>
  <c r="C397" i="4"/>
  <c r="D397" i="4"/>
  <c r="F397" i="4"/>
  <c r="G397" i="4"/>
  <c r="H397" i="4"/>
  <c r="A398" i="4"/>
  <c r="B398" i="4"/>
  <c r="C398" i="4"/>
  <c r="D398" i="4"/>
  <c r="F398" i="4"/>
  <c r="G398" i="4"/>
  <c r="H398" i="4"/>
  <c r="A399" i="4"/>
  <c r="B399" i="4"/>
  <c r="C399" i="4"/>
  <c r="D399" i="4"/>
  <c r="F399" i="4"/>
  <c r="G399" i="4"/>
  <c r="H399" i="4"/>
  <c r="A400" i="4"/>
  <c r="B400" i="4"/>
  <c r="C400" i="4"/>
  <c r="D400" i="4"/>
  <c r="F400" i="4"/>
  <c r="G400" i="4"/>
  <c r="H400" i="4"/>
  <c r="A401" i="4"/>
  <c r="B401" i="4"/>
  <c r="C401" i="4"/>
  <c r="D401" i="4"/>
  <c r="F401" i="4"/>
  <c r="G401" i="4"/>
  <c r="H401" i="4"/>
  <c r="A402" i="4"/>
  <c r="B402" i="4"/>
  <c r="C402" i="4"/>
  <c r="D402" i="4"/>
  <c r="F402" i="4"/>
  <c r="G402" i="4"/>
  <c r="H402" i="4"/>
  <c r="A403" i="4"/>
  <c r="B403" i="4"/>
  <c r="C403" i="4"/>
  <c r="D403" i="4"/>
  <c r="A404" i="4"/>
  <c r="B404" i="4"/>
  <c r="C404" i="4"/>
  <c r="D404" i="4"/>
  <c r="F404" i="4"/>
  <c r="G404" i="4"/>
  <c r="H404" i="4"/>
  <c r="A405" i="4"/>
  <c r="B405" i="4"/>
  <c r="C405" i="4"/>
  <c r="D405" i="4"/>
  <c r="A406" i="4"/>
  <c r="B406" i="4"/>
  <c r="C406" i="4"/>
  <c r="D406" i="4"/>
  <c r="F406" i="4"/>
  <c r="G406" i="4"/>
  <c r="H406" i="4"/>
  <c r="A407" i="4"/>
  <c r="B407" i="4"/>
  <c r="C407" i="4"/>
  <c r="D407" i="4"/>
  <c r="F407" i="4"/>
  <c r="G407" i="4"/>
  <c r="H407" i="4"/>
  <c r="A408" i="4"/>
  <c r="B408" i="4"/>
  <c r="C408" i="4"/>
  <c r="D408" i="4"/>
  <c r="F408" i="4"/>
  <c r="G408" i="4"/>
  <c r="H408" i="4"/>
  <c r="A409" i="4"/>
  <c r="B409" i="4"/>
  <c r="C409" i="4"/>
  <c r="D409" i="4"/>
  <c r="F409" i="4"/>
  <c r="G409" i="4"/>
  <c r="H409" i="4"/>
  <c r="A410" i="4"/>
  <c r="B410" i="4"/>
  <c r="C410" i="4"/>
  <c r="D410" i="4"/>
  <c r="F410" i="4"/>
  <c r="G410" i="4"/>
  <c r="H410" i="4"/>
  <c r="A411" i="4"/>
  <c r="B411" i="4"/>
  <c r="C411" i="4"/>
  <c r="D411" i="4"/>
  <c r="F411" i="4"/>
  <c r="G411" i="4"/>
  <c r="H411" i="4"/>
  <c r="A412" i="4"/>
  <c r="B412" i="4"/>
  <c r="C412" i="4"/>
  <c r="D412" i="4"/>
  <c r="A413" i="4"/>
  <c r="B413" i="4"/>
  <c r="C413" i="4"/>
  <c r="D413" i="4"/>
  <c r="F413" i="4"/>
  <c r="G413" i="4"/>
  <c r="H413" i="4"/>
  <c r="A414" i="4"/>
  <c r="B414" i="4"/>
  <c r="C414" i="4"/>
  <c r="D414" i="4"/>
  <c r="F414" i="4"/>
  <c r="G414" i="4"/>
  <c r="H414" i="4"/>
  <c r="A415" i="4"/>
  <c r="B415" i="4"/>
  <c r="C415" i="4"/>
  <c r="D415" i="4"/>
  <c r="F415" i="4"/>
  <c r="G415" i="4"/>
  <c r="H415" i="4"/>
  <c r="A416" i="4"/>
  <c r="B416" i="4"/>
  <c r="C416" i="4"/>
  <c r="D416" i="4"/>
  <c r="A417" i="4"/>
  <c r="B417" i="4"/>
  <c r="C417" i="4"/>
  <c r="D417" i="4"/>
  <c r="F417" i="4"/>
  <c r="G417" i="4"/>
  <c r="H417" i="4"/>
  <c r="A418" i="4"/>
  <c r="B418" i="4"/>
  <c r="C418" i="4"/>
  <c r="D418" i="4"/>
  <c r="F418" i="4"/>
  <c r="G418" i="4"/>
  <c r="H418" i="4"/>
  <c r="A419" i="4"/>
  <c r="B419" i="4"/>
  <c r="C419" i="4"/>
  <c r="D419" i="4"/>
  <c r="F419" i="4"/>
  <c r="G419" i="4"/>
  <c r="H419" i="4"/>
  <c r="A420" i="4"/>
  <c r="B420" i="4"/>
  <c r="C420" i="4"/>
  <c r="D420" i="4"/>
  <c r="A421" i="4"/>
  <c r="B421" i="4"/>
  <c r="C421" i="4"/>
  <c r="D421" i="4"/>
  <c r="F421" i="4"/>
  <c r="G421" i="4"/>
  <c r="H421" i="4"/>
  <c r="A422" i="4"/>
  <c r="B422" i="4"/>
  <c r="C422" i="4"/>
  <c r="D422" i="4"/>
  <c r="F422" i="4"/>
  <c r="G422" i="4"/>
  <c r="H422" i="4"/>
  <c r="A423" i="4"/>
  <c r="B423" i="4"/>
  <c r="C423" i="4"/>
  <c r="D423" i="4"/>
  <c r="F423" i="4"/>
  <c r="G423" i="4"/>
  <c r="H423" i="4"/>
  <c r="A424" i="4"/>
  <c r="B424" i="4"/>
  <c r="C424" i="4"/>
  <c r="D424" i="4"/>
  <c r="A425" i="4"/>
  <c r="B425" i="4"/>
  <c r="C425" i="4"/>
  <c r="D425" i="4"/>
  <c r="F425" i="4"/>
  <c r="G425" i="4"/>
  <c r="H425" i="4"/>
  <c r="A426" i="4"/>
  <c r="B426" i="4"/>
  <c r="C426" i="4"/>
  <c r="D426" i="4"/>
  <c r="F426" i="4"/>
  <c r="G426" i="4"/>
  <c r="H426" i="4"/>
  <c r="A427" i="4"/>
  <c r="B427" i="4"/>
  <c r="C427" i="4"/>
  <c r="D427" i="4"/>
  <c r="F427" i="4"/>
  <c r="G427" i="4"/>
  <c r="H427" i="4"/>
  <c r="A428" i="4"/>
  <c r="B428" i="4"/>
  <c r="C428" i="4"/>
  <c r="D428" i="4"/>
  <c r="F428" i="4"/>
  <c r="G428" i="4"/>
  <c r="H428" i="4"/>
  <c r="A429" i="4"/>
  <c r="B429" i="4"/>
  <c r="C429" i="4"/>
  <c r="D429" i="4"/>
  <c r="F429" i="4"/>
  <c r="G429" i="4"/>
  <c r="H429" i="4"/>
  <c r="A430" i="4"/>
  <c r="B430" i="4"/>
  <c r="C430" i="4"/>
  <c r="D430" i="4"/>
  <c r="A431" i="4"/>
  <c r="B431" i="4"/>
  <c r="C431" i="4"/>
  <c r="D431" i="4"/>
  <c r="F431" i="4"/>
  <c r="G431" i="4"/>
  <c r="H431" i="4"/>
  <c r="A432" i="4"/>
  <c r="B432" i="4"/>
  <c r="C432" i="4"/>
  <c r="D432" i="4"/>
  <c r="F432" i="4"/>
  <c r="G432" i="4"/>
  <c r="H432" i="4"/>
  <c r="A433" i="4"/>
  <c r="B433" i="4"/>
  <c r="C433" i="4"/>
  <c r="D433" i="4"/>
  <c r="F433" i="4"/>
  <c r="G433" i="4"/>
  <c r="H433" i="4"/>
  <c r="A434" i="4"/>
  <c r="B434" i="4"/>
  <c r="C434" i="4"/>
  <c r="D434" i="4"/>
  <c r="F434" i="4"/>
  <c r="G434" i="4"/>
  <c r="H434" i="4"/>
  <c r="A435" i="4"/>
  <c r="B435" i="4"/>
  <c r="C435" i="4"/>
  <c r="D435" i="4"/>
  <c r="F435" i="4"/>
  <c r="G435" i="4"/>
  <c r="H435" i="4"/>
  <c r="A436" i="4"/>
  <c r="B436" i="4"/>
  <c r="C436" i="4"/>
  <c r="D436" i="4"/>
  <c r="F436" i="4"/>
  <c r="G436" i="4"/>
  <c r="H436" i="4"/>
  <c r="A437" i="4"/>
  <c r="B437" i="4"/>
  <c r="C437" i="4"/>
  <c r="D437" i="4"/>
  <c r="F437" i="4"/>
  <c r="G437" i="4"/>
  <c r="H437" i="4"/>
  <c r="A438" i="4"/>
  <c r="B438" i="4"/>
  <c r="C438" i="4"/>
  <c r="D438" i="4"/>
  <c r="F438" i="4"/>
  <c r="G438" i="4"/>
  <c r="H438" i="4"/>
  <c r="A439" i="4"/>
  <c r="B439" i="4"/>
  <c r="C439" i="4"/>
  <c r="D439" i="4"/>
  <c r="F439" i="4"/>
  <c r="G439" i="4"/>
  <c r="H439" i="4"/>
  <c r="A440" i="4"/>
  <c r="B440" i="4"/>
  <c r="C440" i="4"/>
  <c r="D440" i="4"/>
  <c r="F440" i="4"/>
  <c r="G440" i="4"/>
  <c r="H440" i="4"/>
  <c r="A441" i="4"/>
  <c r="B441" i="4"/>
  <c r="C441" i="4"/>
  <c r="D441" i="4"/>
  <c r="F441" i="4"/>
  <c r="G441" i="4"/>
  <c r="H441" i="4"/>
  <c r="A442" i="4"/>
  <c r="B442" i="4"/>
  <c r="C442" i="4"/>
  <c r="D442" i="4"/>
  <c r="F442" i="4"/>
  <c r="G442" i="4"/>
  <c r="H442" i="4"/>
  <c r="A443" i="4"/>
  <c r="B443" i="4"/>
  <c r="C443" i="4"/>
  <c r="D443" i="4"/>
  <c r="F443" i="4"/>
  <c r="G443" i="4"/>
  <c r="H443" i="4"/>
  <c r="A444" i="4"/>
  <c r="B444" i="4"/>
  <c r="C444" i="4"/>
  <c r="D444" i="4"/>
  <c r="A445" i="4"/>
  <c r="B445" i="4"/>
  <c r="C445" i="4"/>
  <c r="D445" i="4"/>
  <c r="F445" i="4"/>
  <c r="G445" i="4"/>
  <c r="H445" i="4"/>
  <c r="A446" i="4"/>
  <c r="B446" i="4"/>
  <c r="C446" i="4"/>
  <c r="D446" i="4"/>
  <c r="F446" i="4"/>
  <c r="G446" i="4"/>
  <c r="H446" i="4"/>
  <c r="A447" i="4"/>
  <c r="B447" i="4"/>
  <c r="C447" i="4"/>
  <c r="D447" i="4"/>
  <c r="F447" i="4"/>
  <c r="G447" i="4"/>
  <c r="H447" i="4"/>
  <c r="A448" i="4"/>
  <c r="B448" i="4"/>
  <c r="C448" i="4"/>
  <c r="D448" i="4"/>
  <c r="F448" i="4"/>
  <c r="G448" i="4"/>
  <c r="H448" i="4"/>
  <c r="A449" i="4"/>
  <c r="B449" i="4"/>
  <c r="C449" i="4"/>
  <c r="D449" i="4"/>
  <c r="F449" i="4"/>
  <c r="G449" i="4"/>
  <c r="H449" i="4"/>
  <c r="A450" i="4"/>
  <c r="B450" i="4"/>
  <c r="C450" i="4"/>
  <c r="D450" i="4"/>
  <c r="A451" i="4"/>
  <c r="B451" i="4"/>
  <c r="C451" i="4"/>
  <c r="D451" i="4"/>
  <c r="F451" i="4"/>
  <c r="G451" i="4"/>
  <c r="H451" i="4"/>
  <c r="A452" i="4"/>
  <c r="B452" i="4"/>
  <c r="C452" i="4"/>
  <c r="D452" i="4"/>
  <c r="F452" i="4"/>
  <c r="G452" i="4"/>
  <c r="H452" i="4"/>
  <c r="A453" i="4"/>
  <c r="B453" i="4"/>
  <c r="C453" i="4"/>
  <c r="D453" i="4"/>
  <c r="F453" i="4"/>
  <c r="G453" i="4"/>
  <c r="H453" i="4"/>
  <c r="A454" i="4"/>
  <c r="B454" i="4"/>
  <c r="C454" i="4"/>
  <c r="D454" i="4"/>
  <c r="F454" i="4"/>
  <c r="G454" i="4"/>
  <c r="H454" i="4"/>
  <c r="A455" i="4"/>
  <c r="B455" i="4"/>
  <c r="C455" i="4"/>
  <c r="D455" i="4"/>
  <c r="F455" i="4"/>
  <c r="G455" i="4"/>
  <c r="H455" i="4"/>
  <c r="A456" i="4"/>
  <c r="B456" i="4"/>
  <c r="C456" i="4"/>
  <c r="D456" i="4"/>
  <c r="F456" i="4"/>
  <c r="G456" i="4"/>
  <c r="H456" i="4"/>
  <c r="A457" i="4"/>
  <c r="B457" i="4"/>
  <c r="C457" i="4"/>
  <c r="D457" i="4"/>
  <c r="F457" i="4"/>
  <c r="G457" i="4"/>
  <c r="H457" i="4"/>
  <c r="A458" i="4"/>
  <c r="B458" i="4"/>
  <c r="C458" i="4"/>
  <c r="D458" i="4"/>
  <c r="F458" i="4"/>
  <c r="G458" i="4"/>
  <c r="H458" i="4"/>
  <c r="A459" i="4"/>
  <c r="B459" i="4"/>
  <c r="C459" i="4"/>
  <c r="D459" i="4"/>
  <c r="F459" i="4"/>
  <c r="G459" i="4"/>
  <c r="H459" i="4"/>
  <c r="A460" i="4"/>
  <c r="B460" i="4"/>
  <c r="C460" i="4"/>
  <c r="D460" i="4"/>
  <c r="F460" i="4"/>
  <c r="G460" i="4"/>
  <c r="H460" i="4"/>
  <c r="A461" i="4"/>
  <c r="B461" i="4"/>
  <c r="C461" i="4"/>
  <c r="D461" i="4"/>
  <c r="F461" i="4"/>
  <c r="G461" i="4"/>
  <c r="H461" i="4"/>
  <c r="A462" i="4"/>
  <c r="B462" i="4"/>
  <c r="C462" i="4"/>
  <c r="D462" i="4"/>
  <c r="F462" i="4"/>
  <c r="G462" i="4"/>
  <c r="H462" i="4"/>
  <c r="A463" i="4"/>
  <c r="B463" i="4"/>
  <c r="C463" i="4"/>
  <c r="D463" i="4"/>
  <c r="F463" i="4"/>
  <c r="G463" i="4"/>
  <c r="H463" i="4"/>
  <c r="A464" i="4"/>
  <c r="B464" i="4"/>
  <c r="C464" i="4"/>
  <c r="D464" i="4"/>
  <c r="F464" i="4"/>
  <c r="G464" i="4"/>
  <c r="H464" i="4"/>
  <c r="A465" i="4"/>
  <c r="B465" i="4"/>
  <c r="C465" i="4"/>
  <c r="D465" i="4"/>
  <c r="F465" i="4"/>
  <c r="G465" i="4"/>
  <c r="H465" i="4"/>
  <c r="A466" i="4"/>
  <c r="B466" i="4"/>
  <c r="C466" i="4"/>
  <c r="D466" i="4"/>
  <c r="F466" i="4"/>
  <c r="G466" i="4"/>
  <c r="H466" i="4"/>
  <c r="A467" i="4"/>
  <c r="B467" i="4"/>
  <c r="C467" i="4"/>
  <c r="D467" i="4"/>
  <c r="A468" i="4"/>
  <c r="B468" i="4"/>
  <c r="C468" i="4"/>
  <c r="D468" i="4"/>
  <c r="F468" i="4"/>
  <c r="G468" i="4"/>
  <c r="H468" i="4"/>
  <c r="A469" i="4"/>
  <c r="B469" i="4"/>
  <c r="C469" i="4"/>
  <c r="D469" i="4"/>
  <c r="F469" i="4"/>
  <c r="G469" i="4"/>
  <c r="H469" i="4"/>
  <c r="A470" i="4"/>
  <c r="B470" i="4"/>
  <c r="C470" i="4"/>
  <c r="D470" i="4"/>
  <c r="F470" i="4"/>
  <c r="G470" i="4"/>
  <c r="H470" i="4"/>
  <c r="A471" i="4"/>
  <c r="B471" i="4"/>
  <c r="C471" i="4"/>
  <c r="D471" i="4"/>
  <c r="F471" i="4"/>
  <c r="G471" i="4"/>
  <c r="H471" i="4"/>
  <c r="A472" i="4"/>
  <c r="B472" i="4"/>
  <c r="C472" i="4"/>
  <c r="D472" i="4"/>
  <c r="F472" i="4"/>
  <c r="G472" i="4"/>
  <c r="H472" i="4"/>
  <c r="A473" i="4"/>
  <c r="B473" i="4"/>
  <c r="C473" i="4"/>
  <c r="D473" i="4"/>
  <c r="F473" i="4"/>
  <c r="G473" i="4"/>
  <c r="H473" i="4"/>
  <c r="A474" i="4"/>
  <c r="B474" i="4"/>
  <c r="C474" i="4"/>
  <c r="D474" i="4"/>
  <c r="F474" i="4"/>
  <c r="G474" i="4"/>
  <c r="H474" i="4"/>
  <c r="A475" i="4"/>
  <c r="B475" i="4"/>
  <c r="C475" i="4"/>
  <c r="D475" i="4"/>
  <c r="F475" i="4"/>
  <c r="G475" i="4"/>
  <c r="H475" i="4"/>
  <c r="A476" i="4"/>
  <c r="B476" i="4"/>
  <c r="C476" i="4"/>
  <c r="D476" i="4"/>
  <c r="F476" i="4"/>
  <c r="G476" i="4"/>
  <c r="H476" i="4"/>
  <c r="A477" i="4"/>
  <c r="B477" i="4"/>
  <c r="C477" i="4"/>
  <c r="D477" i="4"/>
  <c r="F477" i="4"/>
  <c r="G477" i="4"/>
  <c r="H477" i="4"/>
  <c r="A478" i="4"/>
  <c r="B478" i="4"/>
  <c r="C478" i="4"/>
  <c r="D478" i="4"/>
  <c r="F478" i="4"/>
  <c r="G478" i="4"/>
  <c r="H478" i="4"/>
  <c r="A479" i="4"/>
  <c r="B479" i="4"/>
  <c r="C479" i="4"/>
  <c r="D479" i="4"/>
  <c r="F479" i="4"/>
  <c r="G479" i="4"/>
  <c r="H479" i="4"/>
  <c r="A480" i="4"/>
  <c r="B480" i="4"/>
  <c r="C480" i="4"/>
  <c r="D480" i="4"/>
  <c r="F480" i="4"/>
  <c r="G480" i="4"/>
  <c r="H480" i="4"/>
  <c r="A481" i="4"/>
  <c r="B481" i="4"/>
  <c r="C481" i="4"/>
  <c r="D481" i="4"/>
  <c r="F481" i="4"/>
  <c r="G481" i="4"/>
  <c r="H481" i="4"/>
  <c r="A482" i="4"/>
  <c r="B482" i="4"/>
  <c r="C482" i="4"/>
  <c r="D482" i="4"/>
  <c r="F482" i="4"/>
  <c r="G482" i="4"/>
  <c r="H482" i="4"/>
  <c r="A483" i="4"/>
  <c r="B483" i="4"/>
  <c r="C483" i="4"/>
  <c r="D483" i="4"/>
  <c r="F483" i="4"/>
  <c r="G483" i="4"/>
  <c r="H483" i="4"/>
  <c r="A484" i="4"/>
  <c r="B484" i="4"/>
  <c r="C484" i="4"/>
  <c r="D484" i="4"/>
  <c r="F484" i="4"/>
  <c r="G484" i="4"/>
  <c r="H484" i="4"/>
  <c r="A485" i="4"/>
  <c r="B485" i="4"/>
  <c r="C485" i="4"/>
  <c r="D485" i="4"/>
  <c r="F485" i="4"/>
  <c r="G485" i="4"/>
  <c r="H485" i="4"/>
  <c r="A486" i="4"/>
  <c r="B486" i="4"/>
  <c r="C486" i="4"/>
  <c r="D486" i="4"/>
  <c r="F486" i="4"/>
  <c r="G486" i="4"/>
  <c r="H486" i="4"/>
  <c r="A487" i="4"/>
  <c r="B487" i="4"/>
  <c r="C487" i="4"/>
  <c r="D487" i="4"/>
  <c r="A488" i="4"/>
  <c r="B488" i="4"/>
  <c r="C488" i="4"/>
  <c r="D488" i="4"/>
  <c r="F488" i="4"/>
  <c r="G488" i="4"/>
  <c r="H488" i="4"/>
  <c r="A489" i="4"/>
  <c r="B489" i="4"/>
  <c r="C489" i="4"/>
  <c r="D489" i="4"/>
  <c r="F489" i="4"/>
  <c r="G489" i="4"/>
  <c r="H489" i="4"/>
  <c r="A490" i="4"/>
  <c r="B490" i="4"/>
  <c r="C490" i="4"/>
  <c r="D490" i="4"/>
  <c r="F490" i="4"/>
  <c r="G490" i="4"/>
  <c r="H490" i="4"/>
  <c r="A491" i="4"/>
  <c r="B491" i="4"/>
  <c r="C491" i="4"/>
  <c r="D491" i="4"/>
  <c r="A492" i="4"/>
  <c r="B492" i="4"/>
  <c r="C492" i="4"/>
  <c r="D492" i="4"/>
  <c r="F492" i="4"/>
  <c r="G492" i="4"/>
  <c r="H492" i="4"/>
  <c r="A493" i="4"/>
  <c r="B493" i="4"/>
  <c r="C493" i="4"/>
  <c r="D493" i="4"/>
  <c r="F493" i="4"/>
  <c r="G493" i="4"/>
  <c r="H493" i="4"/>
  <c r="A494" i="4"/>
  <c r="B494" i="4"/>
  <c r="C494" i="4"/>
  <c r="D494" i="4"/>
  <c r="F494" i="4"/>
  <c r="G494" i="4"/>
  <c r="H494" i="4"/>
  <c r="A495" i="4"/>
  <c r="B495" i="4"/>
  <c r="C495" i="4"/>
  <c r="D495" i="4"/>
  <c r="A496" i="4"/>
  <c r="B496" i="4"/>
  <c r="C496" i="4"/>
  <c r="D496" i="4"/>
  <c r="F496" i="4"/>
  <c r="G496" i="4"/>
  <c r="H496" i="4"/>
  <c r="A497" i="4"/>
  <c r="B497" i="4"/>
  <c r="C497" i="4"/>
  <c r="D497" i="4"/>
  <c r="F497" i="4"/>
  <c r="G497" i="4"/>
  <c r="H497" i="4"/>
  <c r="A498" i="4"/>
  <c r="B498" i="4"/>
  <c r="C498" i="4"/>
  <c r="D498" i="4"/>
  <c r="F498" i="4"/>
  <c r="G498" i="4"/>
  <c r="H498" i="4"/>
  <c r="A499" i="4"/>
  <c r="B499" i="4"/>
  <c r="C499" i="4"/>
  <c r="D499" i="4"/>
  <c r="A500" i="4"/>
  <c r="B500" i="4"/>
  <c r="C500" i="4"/>
  <c r="D500" i="4"/>
  <c r="F500" i="4"/>
  <c r="G500" i="4"/>
  <c r="H500" i="4"/>
  <c r="A501" i="4"/>
  <c r="B501" i="4"/>
  <c r="C501" i="4"/>
  <c r="D501" i="4"/>
  <c r="F501" i="4"/>
  <c r="G501" i="4"/>
  <c r="H501" i="4"/>
  <c r="A502" i="4"/>
  <c r="B502" i="4"/>
  <c r="C502" i="4"/>
  <c r="D502" i="4"/>
  <c r="F502" i="4"/>
  <c r="G502" i="4"/>
  <c r="H502" i="4"/>
  <c r="A503" i="4"/>
  <c r="B503" i="4"/>
  <c r="C503" i="4"/>
  <c r="D503" i="4"/>
  <c r="A504" i="4"/>
  <c r="B504" i="4"/>
  <c r="C504" i="4"/>
  <c r="D504" i="4"/>
  <c r="F504" i="4"/>
  <c r="G504" i="4"/>
  <c r="H504" i="4"/>
  <c r="A505" i="4"/>
  <c r="B505" i="4"/>
  <c r="C505" i="4"/>
  <c r="D505" i="4"/>
  <c r="F505" i="4"/>
  <c r="G505" i="4"/>
  <c r="H505" i="4"/>
  <c r="A506" i="4"/>
  <c r="B506" i="4"/>
  <c r="C506" i="4"/>
  <c r="D506" i="4"/>
  <c r="F506" i="4"/>
  <c r="G506" i="4"/>
  <c r="H506" i="4"/>
  <c r="A507" i="4"/>
  <c r="B507" i="4"/>
  <c r="C507" i="4"/>
  <c r="D507" i="4"/>
  <c r="A508" i="4"/>
  <c r="B508" i="4"/>
  <c r="C508" i="4"/>
  <c r="D508" i="4"/>
  <c r="F508" i="4"/>
  <c r="G508" i="4"/>
  <c r="H508" i="4"/>
  <c r="A509" i="4"/>
  <c r="B509" i="4"/>
  <c r="D509" i="4"/>
  <c r="F509" i="4"/>
  <c r="G509" i="4"/>
  <c r="H509" i="4"/>
  <c r="A510" i="4"/>
  <c r="B510" i="4"/>
  <c r="D510" i="4"/>
  <c r="F510" i="4"/>
  <c r="G510" i="4"/>
  <c r="H510" i="4"/>
  <c r="A511" i="4"/>
  <c r="B511" i="4"/>
  <c r="C511" i="4"/>
  <c r="D511" i="4"/>
  <c r="A512" i="4"/>
  <c r="B512" i="4"/>
  <c r="C512" i="4"/>
  <c r="D512" i="4"/>
  <c r="F512" i="4"/>
  <c r="G512" i="4"/>
  <c r="H512" i="4"/>
  <c r="A513" i="4"/>
  <c r="B513" i="4"/>
  <c r="C513" i="4"/>
  <c r="D513" i="4"/>
  <c r="F513" i="4"/>
  <c r="G513" i="4"/>
  <c r="H513" i="4"/>
  <c r="A514" i="4"/>
  <c r="B514" i="4"/>
  <c r="C514" i="4"/>
  <c r="D514" i="4"/>
  <c r="F514" i="4"/>
  <c r="G514" i="4"/>
  <c r="H514" i="4"/>
  <c r="A515" i="4"/>
  <c r="B515" i="4"/>
  <c r="C515" i="4"/>
  <c r="D515" i="4"/>
  <c r="A516" i="4"/>
  <c r="B516" i="4"/>
  <c r="C516" i="4"/>
  <c r="D516" i="4"/>
  <c r="F516" i="4"/>
  <c r="G516" i="4"/>
  <c r="H516" i="4"/>
  <c r="A517" i="4"/>
  <c r="B517" i="4"/>
  <c r="C517" i="4"/>
  <c r="D517" i="4"/>
  <c r="F517" i="4"/>
  <c r="G517" i="4"/>
  <c r="H517" i="4"/>
  <c r="A518" i="4"/>
  <c r="B518" i="4"/>
  <c r="C518" i="4"/>
  <c r="D518" i="4"/>
  <c r="F518" i="4"/>
  <c r="G518" i="4"/>
  <c r="H518" i="4"/>
  <c r="A519" i="4"/>
  <c r="B519" i="4"/>
  <c r="C519" i="4"/>
  <c r="D519" i="4"/>
  <c r="A520" i="4"/>
  <c r="B520" i="4"/>
  <c r="C520" i="4"/>
  <c r="D520" i="4"/>
  <c r="F520" i="4"/>
  <c r="G520" i="4"/>
  <c r="H520" i="4"/>
  <c r="A521" i="4"/>
  <c r="B521" i="4"/>
  <c r="C521" i="4"/>
  <c r="D521" i="4"/>
  <c r="F521" i="4"/>
  <c r="G521" i="4"/>
  <c r="H521" i="4"/>
  <c r="A522" i="4"/>
  <c r="B522" i="4"/>
  <c r="C522" i="4"/>
  <c r="D522" i="4"/>
  <c r="F522" i="4"/>
  <c r="G522" i="4"/>
  <c r="H522" i="4"/>
  <c r="A523" i="4"/>
  <c r="B523" i="4"/>
  <c r="C523" i="4"/>
  <c r="D523" i="4"/>
  <c r="F523" i="4"/>
  <c r="G523" i="4"/>
  <c r="H523" i="4"/>
  <c r="A524" i="4"/>
  <c r="B524" i="4"/>
  <c r="C524" i="4"/>
  <c r="D524" i="4"/>
  <c r="F524" i="4"/>
  <c r="G524" i="4"/>
  <c r="H524" i="4"/>
  <c r="A525" i="4"/>
  <c r="B525" i="4"/>
  <c r="C525" i="4"/>
  <c r="D525" i="4"/>
  <c r="E525" i="4"/>
  <c r="F525" i="4"/>
  <c r="G525" i="4"/>
  <c r="H525" i="4"/>
  <c r="A526" i="4"/>
  <c r="B526" i="4"/>
  <c r="C526" i="4"/>
  <c r="D526" i="4"/>
  <c r="E526" i="4"/>
  <c r="A527" i="4"/>
  <c r="B527" i="4"/>
  <c r="C527" i="4"/>
  <c r="D527" i="4"/>
  <c r="E527" i="4"/>
  <c r="A528" i="4"/>
  <c r="B528" i="4"/>
  <c r="C528" i="4"/>
  <c r="D528" i="4"/>
  <c r="E528" i="4"/>
  <c r="F528" i="4"/>
  <c r="G528" i="4"/>
  <c r="H528" i="4"/>
  <c r="A529" i="4"/>
  <c r="B529" i="4"/>
  <c r="C529" i="4"/>
  <c r="D529" i="4"/>
  <c r="E529" i="4"/>
  <c r="F529" i="4"/>
  <c r="A530" i="4"/>
  <c r="B530" i="4"/>
  <c r="C530" i="4"/>
  <c r="D530" i="4"/>
  <c r="E530" i="4"/>
  <c r="F530" i="4"/>
  <c r="G530" i="4"/>
  <c r="H530" i="4"/>
  <c r="A531" i="4"/>
  <c r="B531" i="4"/>
  <c r="C531" i="4"/>
  <c r="D531" i="4"/>
  <c r="E531" i="4"/>
  <c r="F531" i="4"/>
  <c r="G531" i="4"/>
  <c r="H531" i="4"/>
  <c r="A532" i="4"/>
  <c r="B532" i="4"/>
  <c r="C532" i="4"/>
  <c r="D532" i="4"/>
  <c r="E532" i="4"/>
  <c r="F532" i="4"/>
  <c r="G532" i="4"/>
  <c r="H532" i="4"/>
  <c r="A533" i="4"/>
  <c r="B533" i="4"/>
  <c r="C533" i="4"/>
  <c r="D533" i="4"/>
  <c r="E533" i="4"/>
  <c r="F533" i="4"/>
  <c r="G533" i="4"/>
  <c r="H533" i="4"/>
  <c r="A534" i="4"/>
  <c r="B534" i="4"/>
  <c r="C534" i="4"/>
  <c r="D534" i="4"/>
  <c r="E534" i="4"/>
  <c r="F534" i="4"/>
  <c r="G534" i="4"/>
  <c r="H534" i="4"/>
  <c r="A535" i="4"/>
  <c r="E535" i="4"/>
  <c r="F535" i="4"/>
  <c r="G535" i="4"/>
  <c r="H535" i="4"/>
  <c r="A536" i="4"/>
  <c r="E536" i="4"/>
  <c r="F536" i="4"/>
  <c r="G536" i="4"/>
  <c r="H536" i="4"/>
  <c r="A537" i="4"/>
  <c r="E537" i="4"/>
  <c r="F537" i="4"/>
  <c r="G537" i="4"/>
  <c r="H537" i="4"/>
  <c r="A538" i="4"/>
  <c r="E538" i="4"/>
  <c r="F538" i="4"/>
  <c r="G538" i="4"/>
  <c r="H538" i="4"/>
  <c r="A539" i="4"/>
  <c r="E539" i="4"/>
  <c r="F539" i="4"/>
  <c r="G539" i="4"/>
  <c r="H539" i="4"/>
  <c r="A540" i="4"/>
  <c r="E540" i="4"/>
  <c r="F540" i="4"/>
  <c r="G540" i="4"/>
  <c r="H540" i="4"/>
  <c r="A541" i="4"/>
  <c r="E541" i="4"/>
  <c r="F541" i="4"/>
  <c r="G541" i="4"/>
  <c r="H541" i="4"/>
  <c r="A542" i="4"/>
  <c r="E542" i="4"/>
  <c r="F542" i="4"/>
  <c r="G542" i="4"/>
  <c r="H542" i="4"/>
  <c r="A543" i="4"/>
  <c r="E543" i="4"/>
  <c r="F543" i="4"/>
  <c r="G543" i="4"/>
  <c r="H543" i="4"/>
  <c r="A544" i="4"/>
  <c r="E544" i="4"/>
  <c r="F544" i="4"/>
  <c r="G544" i="4"/>
  <c r="H544" i="4"/>
  <c r="A545" i="4"/>
  <c r="B545" i="4"/>
  <c r="C545" i="4"/>
  <c r="D545" i="4"/>
  <c r="E545" i="4"/>
  <c r="F545" i="4"/>
  <c r="G545" i="4"/>
  <c r="H545" i="4"/>
  <c r="A546" i="4"/>
  <c r="B546" i="4"/>
  <c r="C546" i="4"/>
  <c r="D546" i="4"/>
  <c r="E546" i="4"/>
  <c r="F546" i="4"/>
  <c r="G546" i="4"/>
  <c r="H546" i="4"/>
  <c r="A547" i="4"/>
  <c r="B547" i="4"/>
  <c r="C547" i="4"/>
  <c r="D547" i="4"/>
  <c r="E547" i="4"/>
  <c r="F547" i="4"/>
  <c r="G547" i="4"/>
  <c r="H547" i="4"/>
  <c r="A548" i="4"/>
  <c r="B548" i="4"/>
  <c r="C548" i="4"/>
  <c r="D548" i="4"/>
  <c r="E548" i="4"/>
  <c r="F548" i="4"/>
  <c r="G548" i="4"/>
  <c r="H548" i="4"/>
  <c r="A549" i="4"/>
  <c r="B549" i="4"/>
  <c r="C549" i="4"/>
  <c r="D549" i="4"/>
  <c r="E549" i="4"/>
  <c r="F549" i="4"/>
  <c r="G549" i="4"/>
  <c r="H549" i="4"/>
  <c r="A550" i="4"/>
  <c r="B550" i="4"/>
  <c r="C550" i="4"/>
  <c r="D550" i="4"/>
  <c r="E550" i="4"/>
  <c r="F550" i="4"/>
  <c r="G550" i="4"/>
  <c r="H550" i="4"/>
  <c r="A551" i="4"/>
  <c r="B551" i="4"/>
  <c r="C551" i="4"/>
  <c r="D551" i="4"/>
  <c r="E551" i="4"/>
  <c r="F551" i="4"/>
  <c r="G551" i="4"/>
  <c r="H551" i="4"/>
  <c r="A552" i="4"/>
  <c r="B552" i="4"/>
  <c r="C552" i="4"/>
  <c r="D552" i="4"/>
  <c r="E552" i="4"/>
  <c r="F552" i="4"/>
  <c r="G552" i="4"/>
  <c r="H552" i="4"/>
  <c r="A553" i="4"/>
  <c r="B553" i="4"/>
  <c r="C553" i="4"/>
  <c r="D553" i="4"/>
  <c r="E553" i="4"/>
  <c r="F553" i="4"/>
  <c r="G553" i="4"/>
  <c r="H553" i="4"/>
  <c r="B294" i="4"/>
  <c r="C294" i="4"/>
  <c r="D294" i="4"/>
  <c r="F294" i="4"/>
  <c r="G294" i="4"/>
  <c r="H294" i="4"/>
  <c r="H230" i="4"/>
  <c r="H519" i="4" s="1"/>
  <c r="G230" i="4"/>
  <c r="F230" i="4"/>
  <c r="F519" i="4" s="1"/>
  <c r="H226" i="4"/>
  <c r="H515" i="4" s="1"/>
  <c r="G226" i="4"/>
  <c r="G515" i="4" s="1"/>
  <c r="F226" i="4"/>
  <c r="D45" i="9" s="1"/>
  <c r="G45" i="9" s="1"/>
  <c r="H222" i="4"/>
  <c r="G222" i="4"/>
  <c r="F222" i="4"/>
  <c r="D44" i="9" s="1"/>
  <c r="H218" i="4"/>
  <c r="H507" i="4" s="1"/>
  <c r="G218" i="4"/>
  <c r="G507" i="4" s="1"/>
  <c r="F218" i="4"/>
  <c r="H214" i="4"/>
  <c r="H503" i="4" s="1"/>
  <c r="G214" i="4"/>
  <c r="F214" i="4"/>
  <c r="N33" i="3"/>
  <c r="H210" i="4"/>
  <c r="H499" i="4" s="1"/>
  <c r="G210" i="4"/>
  <c r="G499" i="4" s="1"/>
  <c r="F210" i="4"/>
  <c r="H206" i="4"/>
  <c r="G206" i="4"/>
  <c r="G495" i="4" s="1"/>
  <c r="F206" i="4"/>
  <c r="F495" i="4" s="1"/>
  <c r="H202" i="4"/>
  <c r="H491" i="4" s="1"/>
  <c r="G202" i="4"/>
  <c r="P30" i="3" s="1"/>
  <c r="Q30" i="3" s="1"/>
  <c r="F202" i="4"/>
  <c r="N30" i="3" s="1"/>
  <c r="N107" i="3" s="1"/>
  <c r="C221" i="4"/>
  <c r="C510" i="4"/>
  <c r="L130" i="3"/>
  <c r="N53" i="3"/>
  <c r="P53" i="3"/>
  <c r="Q53" i="3" s="1"/>
  <c r="R53" i="3"/>
  <c r="R130" i="3" s="1"/>
  <c r="M53" i="3"/>
  <c r="M130" i="3" s="1"/>
  <c r="H198" i="4"/>
  <c r="H487" i="4" s="1"/>
  <c r="G198" i="4"/>
  <c r="F198" i="4"/>
  <c r="F487" i="4" s="1"/>
  <c r="H178" i="4"/>
  <c r="H467" i="4" s="1"/>
  <c r="G178" i="4"/>
  <c r="G467" i="4" s="1"/>
  <c r="F178" i="4"/>
  <c r="H161" i="4"/>
  <c r="H450" i="4" s="1"/>
  <c r="G161" i="4"/>
  <c r="G450" i="4" s="1"/>
  <c r="F161" i="4"/>
  <c r="H155" i="4"/>
  <c r="G155" i="4"/>
  <c r="G444" i="4" s="1"/>
  <c r="F155" i="4"/>
  <c r="H141" i="4"/>
  <c r="G141" i="4"/>
  <c r="F141" i="4"/>
  <c r="F430" i="4" s="1"/>
  <c r="H135" i="4"/>
  <c r="H424" i="4" s="1"/>
  <c r="G135" i="4"/>
  <c r="G424" i="4"/>
  <c r="F135" i="4"/>
  <c r="N20" i="3" s="1"/>
  <c r="N97" i="3" s="1"/>
  <c r="H131" i="4"/>
  <c r="H420" i="4"/>
  <c r="G131" i="4"/>
  <c r="G420" i="4" s="1"/>
  <c r="F131" i="4"/>
  <c r="F420" i="4" s="1"/>
  <c r="H127" i="4"/>
  <c r="R15" i="3" s="1"/>
  <c r="R92" i="3" s="1"/>
  <c r="G127" i="4"/>
  <c r="G416" i="4" s="1"/>
  <c r="F127" i="4"/>
  <c r="F416" i="4"/>
  <c r="H123" i="4"/>
  <c r="G123" i="4"/>
  <c r="G412" i="4" s="1"/>
  <c r="F123" i="4"/>
  <c r="F412" i="4" s="1"/>
  <c r="H114" i="4"/>
  <c r="I27" i="9"/>
  <c r="J27" i="9" s="1"/>
  <c r="G114" i="4"/>
  <c r="G43" i="3" s="1"/>
  <c r="F114" i="4"/>
  <c r="F403" i="4" s="1"/>
  <c r="H100" i="4"/>
  <c r="G100" i="4"/>
  <c r="F100" i="4"/>
  <c r="F389" i="4" s="1"/>
  <c r="H96" i="4"/>
  <c r="H385" i="4" s="1"/>
  <c r="G96" i="4"/>
  <c r="G385" i="4" s="1"/>
  <c r="F96" i="4"/>
  <c r="F385" i="4" s="1"/>
  <c r="E33" i="3"/>
  <c r="E110" i="3" s="1"/>
  <c r="H92" i="4"/>
  <c r="H381" i="4" s="1"/>
  <c r="G92" i="4"/>
  <c r="G381" i="4" s="1"/>
  <c r="F92" i="4"/>
  <c r="F381" i="4"/>
  <c r="H87" i="4"/>
  <c r="H376" i="4" s="1"/>
  <c r="G87" i="4"/>
  <c r="G376" i="4" s="1"/>
  <c r="F87" i="4"/>
  <c r="E31" i="3" s="1"/>
  <c r="H83" i="4"/>
  <c r="H372" i="4" s="1"/>
  <c r="G83" i="4"/>
  <c r="F19" i="9" s="1"/>
  <c r="H19" i="9" s="1"/>
  <c r="L19" i="9" s="1"/>
  <c r="F83" i="4"/>
  <c r="E30" i="3" s="1"/>
  <c r="E107" i="3" s="1"/>
  <c r="J107" i="3" s="1"/>
  <c r="H79" i="4"/>
  <c r="G79" i="4"/>
  <c r="G368" i="4" s="1"/>
  <c r="F79" i="4"/>
  <c r="F368" i="4" s="1"/>
  <c r="H64" i="4"/>
  <c r="G64" i="4"/>
  <c r="G353" i="4" s="1"/>
  <c r="F64" i="4"/>
  <c r="E28" i="3" s="1"/>
  <c r="H47" i="4"/>
  <c r="G47" i="4"/>
  <c r="F47" i="4"/>
  <c r="D16" i="9" s="1"/>
  <c r="H41" i="4"/>
  <c r="I22" i="3" s="1"/>
  <c r="G41" i="4"/>
  <c r="G330" i="4" s="1"/>
  <c r="F41" i="4"/>
  <c r="E22" i="3" s="1"/>
  <c r="H18" i="4"/>
  <c r="I13" i="3" s="1"/>
  <c r="G18" i="4"/>
  <c r="G307" i="4" s="1"/>
  <c r="F18" i="4"/>
  <c r="H27" i="4"/>
  <c r="H316" i="4" s="1"/>
  <c r="G27" i="4"/>
  <c r="F14" i="9"/>
  <c r="H14" i="9" s="1"/>
  <c r="L14" i="9" s="1"/>
  <c r="F27" i="4"/>
  <c r="F316" i="4" s="1"/>
  <c r="H22" i="4"/>
  <c r="G22" i="4"/>
  <c r="F13" i="9" s="1"/>
  <c r="H13" i="9" s="1"/>
  <c r="L13" i="9" s="1"/>
  <c r="F22" i="4"/>
  <c r="E20" i="3" s="1"/>
  <c r="H14" i="4"/>
  <c r="I11" i="9" s="1"/>
  <c r="J11" i="9" s="1"/>
  <c r="G14" i="4"/>
  <c r="G12" i="3"/>
  <c r="G89" i="3" s="1"/>
  <c r="H89" i="3" s="1"/>
  <c r="F14" i="4"/>
  <c r="D11" i="9" s="1"/>
  <c r="H10" i="4"/>
  <c r="I10" i="9"/>
  <c r="G10" i="4"/>
  <c r="F10" i="9" s="1"/>
  <c r="F10" i="4"/>
  <c r="E11" i="3"/>
  <c r="B138" i="3"/>
  <c r="B129" i="3"/>
  <c r="B130" i="3"/>
  <c r="B131" i="3"/>
  <c r="B132" i="3"/>
  <c r="B128" i="3"/>
  <c r="R43" i="3"/>
  <c r="R120" i="3"/>
  <c r="P43" i="3"/>
  <c r="P120" i="3" s="1"/>
  <c r="Q120" i="3" s="1"/>
  <c r="K4" i="9"/>
  <c r="F4" i="4"/>
  <c r="F293" i="4" s="1"/>
  <c r="A3" i="3"/>
  <c r="A82" i="3" s="1"/>
  <c r="F6" i="4"/>
  <c r="F295" i="4" s="1"/>
  <c r="I47" i="9"/>
  <c r="J47" i="9" s="1"/>
  <c r="F47" i="9"/>
  <c r="H47" i="9" s="1"/>
  <c r="L47" i="9" s="1"/>
  <c r="D47" i="9"/>
  <c r="G47" i="9" s="1"/>
  <c r="K47" i="9" s="1"/>
  <c r="N43" i="3"/>
  <c r="N120" i="3" s="1"/>
  <c r="S128" i="3" s="1"/>
  <c r="A294" i="4"/>
  <c r="H6" i="4"/>
  <c r="G6" i="4"/>
  <c r="G295" i="4" s="1"/>
  <c r="G10" i="3"/>
  <c r="D9" i="9"/>
  <c r="G9" i="9" s="1"/>
  <c r="I9" i="9"/>
  <c r="J9" i="9" s="1"/>
  <c r="E57" i="3"/>
  <c r="E134" i="3" s="1"/>
  <c r="G55" i="3"/>
  <c r="G132" i="3" s="1"/>
  <c r="G54" i="3"/>
  <c r="G131" i="3" s="1"/>
  <c r="G53" i="3"/>
  <c r="G130" i="3" s="1"/>
  <c r="G52" i="3"/>
  <c r="G129" i="3" s="1"/>
  <c r="G51" i="3"/>
  <c r="G128" i="3" s="1"/>
  <c r="E53" i="3"/>
  <c r="E130" i="3" s="1"/>
  <c r="E51" i="3"/>
  <c r="E128" i="3" s="1"/>
  <c r="E54" i="3"/>
  <c r="E131" i="3" s="1"/>
  <c r="E47" i="10"/>
  <c r="E112" i="10" s="1"/>
  <c r="G57" i="3"/>
  <c r="F57" i="3"/>
  <c r="N126" i="3"/>
  <c r="B59" i="3"/>
  <c r="B136" i="3" s="1"/>
  <c r="B57" i="3"/>
  <c r="B134" i="3" s="1"/>
  <c r="D47" i="10"/>
  <c r="D112" i="10" s="1"/>
  <c r="F3" i="4"/>
  <c r="H8" i="9" s="1"/>
  <c r="H1" i="4"/>
  <c r="H290" i="4" s="1"/>
  <c r="F1" i="4"/>
  <c r="F290" i="4" s="1"/>
  <c r="C4" i="10"/>
  <c r="C69" i="10" s="1"/>
  <c r="C2" i="10"/>
  <c r="C67" i="10" s="1"/>
  <c r="C1" i="10"/>
  <c r="C66" i="10" s="1"/>
  <c r="E59" i="3"/>
  <c r="E136" i="3" s="1"/>
  <c r="N8" i="3"/>
  <c r="N85" i="3" s="1"/>
  <c r="E8" i="3"/>
  <c r="E85" i="3" s="1"/>
  <c r="M2" i="3"/>
  <c r="M79" i="3" s="1"/>
  <c r="C2" i="3"/>
  <c r="C79" i="3" s="1"/>
  <c r="I38" i="3"/>
  <c r="I115" i="3" s="1"/>
  <c r="N50" i="3"/>
  <c r="N127" i="3" s="1"/>
  <c r="I24" i="9"/>
  <c r="J24" i="9" s="1"/>
  <c r="I25" i="9"/>
  <c r="J25" i="9" s="1"/>
  <c r="I26" i="9"/>
  <c r="J26" i="9" s="1"/>
  <c r="C10" i="9"/>
  <c r="C11" i="9" s="1"/>
  <c r="C12" i="9" s="1"/>
  <c r="C13" i="9" s="1"/>
  <c r="C14" i="9" s="1"/>
  <c r="C15" i="9" s="1"/>
  <c r="C16" i="9" s="1"/>
  <c r="C17" i="9" s="1"/>
  <c r="C18" i="9" s="1"/>
  <c r="C19" i="9" s="1"/>
  <c r="C20" i="9" s="1"/>
  <c r="C21" i="9" s="1"/>
  <c r="C22" i="9" s="1"/>
  <c r="C23" i="9" s="1"/>
  <c r="C24" i="9" s="1"/>
  <c r="C25" i="9" s="1"/>
  <c r="C26" i="9" s="1"/>
  <c r="C27" i="9" s="1"/>
  <c r="C28" i="9" s="1"/>
  <c r="C29" i="9" s="1"/>
  <c r="C30" i="9" s="1"/>
  <c r="C31" i="9" s="1"/>
  <c r="C32" i="9" s="1"/>
  <c r="C33" i="9" s="1"/>
  <c r="C34" i="9" s="1"/>
  <c r="C35" i="9" s="1"/>
  <c r="C36" i="9" s="1"/>
  <c r="C37" i="9" s="1"/>
  <c r="C38" i="9" s="1"/>
  <c r="C39" i="9" s="1"/>
  <c r="C40" i="9" s="1"/>
  <c r="C41" i="9" s="1"/>
  <c r="C42" i="9" s="1"/>
  <c r="C43" i="9" s="1"/>
  <c r="C44" i="9" s="1"/>
  <c r="C45" i="9" s="1"/>
  <c r="C46" i="9" s="1"/>
  <c r="C47" i="9" s="1"/>
  <c r="C220" i="4"/>
  <c r="C509" i="4" s="1"/>
  <c r="E55" i="3"/>
  <c r="E132" i="3" s="1"/>
  <c r="E52" i="3"/>
  <c r="E129" i="3" s="1"/>
  <c r="B2" i="10"/>
  <c r="B67" i="10" s="1"/>
  <c r="L2" i="3"/>
  <c r="B47" i="10"/>
  <c r="B112" i="10" s="1"/>
  <c r="C47" i="10"/>
  <c r="C112" i="10" s="1"/>
  <c r="I14" i="9"/>
  <c r="J14" i="9" s="1"/>
  <c r="I20" i="9"/>
  <c r="J20" i="9" s="1"/>
  <c r="I22" i="9"/>
  <c r="J22" i="9" s="1"/>
  <c r="I28" i="9"/>
  <c r="J28" i="9" s="1"/>
  <c r="I29" i="9"/>
  <c r="J29" i="9" s="1"/>
  <c r="I31" i="9"/>
  <c r="J31" i="9" s="1"/>
  <c r="I32" i="9"/>
  <c r="J32" i="9" s="1"/>
  <c r="I33" i="9"/>
  <c r="J33" i="9" s="1"/>
  <c r="I39" i="9"/>
  <c r="J39" i="9" s="1"/>
  <c r="I42" i="9"/>
  <c r="J42" i="9" s="1"/>
  <c r="I43" i="9"/>
  <c r="J43" i="9" s="1"/>
  <c r="I45" i="9"/>
  <c r="J45" i="9" s="1"/>
  <c r="R10" i="3"/>
  <c r="R87" i="3" s="1"/>
  <c r="I11" i="3"/>
  <c r="J11" i="3" s="1"/>
  <c r="R11" i="3"/>
  <c r="R88" i="3" s="1"/>
  <c r="R16" i="3"/>
  <c r="R93" i="3" s="1"/>
  <c r="I20" i="3"/>
  <c r="I97" i="3" s="1"/>
  <c r="R20" i="3"/>
  <c r="I21" i="3"/>
  <c r="I30" i="3"/>
  <c r="I107" i="3" s="1"/>
  <c r="R30" i="3"/>
  <c r="R107" i="3" s="1"/>
  <c r="I31" i="3"/>
  <c r="I108" i="3" s="1"/>
  <c r="I33" i="3"/>
  <c r="I110" i="3" s="1"/>
  <c r="R33" i="3"/>
  <c r="R110" i="3" s="1"/>
  <c r="R34" i="3"/>
  <c r="R111" i="3" s="1"/>
  <c r="I39" i="3"/>
  <c r="I116" i="3" s="1"/>
  <c r="R39" i="3"/>
  <c r="R116" i="3" s="1"/>
  <c r="I40" i="3"/>
  <c r="I117" i="3" s="1"/>
  <c r="M50" i="3"/>
  <c r="M127" i="3"/>
  <c r="P50" i="3"/>
  <c r="Q50" i="3" s="1"/>
  <c r="R50" i="3"/>
  <c r="R127" i="3" s="1"/>
  <c r="S122" i="3" s="1"/>
  <c r="M51" i="3"/>
  <c r="M128" i="3" s="1"/>
  <c r="N51" i="3"/>
  <c r="N128" i="3" s="1"/>
  <c r="P51" i="3"/>
  <c r="R51" i="3"/>
  <c r="R128" i="3" s="1"/>
  <c r="M52" i="3"/>
  <c r="M129" i="3" s="1"/>
  <c r="N52" i="3"/>
  <c r="S47" i="3" s="1"/>
  <c r="P52" i="3"/>
  <c r="P129" i="3" s="1"/>
  <c r="R52" i="3"/>
  <c r="R129" i="3" s="1"/>
  <c r="N57" i="3"/>
  <c r="N134" i="3" s="1"/>
  <c r="N58" i="3"/>
  <c r="N135" i="3" s="1"/>
  <c r="N59" i="3"/>
  <c r="N136" i="3" s="1"/>
  <c r="D28" i="9"/>
  <c r="F28" i="9"/>
  <c r="N10" i="3"/>
  <c r="D29" i="9"/>
  <c r="N11" i="3"/>
  <c r="G38" i="3"/>
  <c r="H38" i="3" s="1"/>
  <c r="F16" i="9"/>
  <c r="H16" i="9" s="1"/>
  <c r="L16" i="9" s="1"/>
  <c r="F24" i="9"/>
  <c r="F25" i="9"/>
  <c r="G39" i="3"/>
  <c r="G116" i="3" s="1"/>
  <c r="H116" i="3" s="1"/>
  <c r="G40" i="3"/>
  <c r="F26" i="9"/>
  <c r="H26" i="9" s="1"/>
  <c r="L26" i="9" s="1"/>
  <c r="P10" i="3"/>
  <c r="P87" i="3" s="1"/>
  <c r="P11" i="3"/>
  <c r="P88" i="3" s="1"/>
  <c r="Q88" i="3" s="1"/>
  <c r="F29" i="9"/>
  <c r="H29" i="9" s="1"/>
  <c r="L29" i="9" s="1"/>
  <c r="P16" i="3"/>
  <c r="P20" i="3"/>
  <c r="Q20" i="3" s="1"/>
  <c r="F42" i="9"/>
  <c r="H42" i="9" s="1"/>
  <c r="L42" i="9" s="1"/>
  <c r="F9" i="9"/>
  <c r="I29" i="3"/>
  <c r="I35" i="9"/>
  <c r="J35" i="9" s="1"/>
  <c r="G22" i="3"/>
  <c r="G99" i="3" s="1"/>
  <c r="H99" i="3" s="1"/>
  <c r="E12" i="3"/>
  <c r="E89" i="3" s="1"/>
  <c r="E23" i="3"/>
  <c r="D20" i="9"/>
  <c r="E38" i="3"/>
  <c r="E115" i="3" s="1"/>
  <c r="D24" i="9"/>
  <c r="E39" i="3"/>
  <c r="E116" i="3" s="1"/>
  <c r="D25" i="9"/>
  <c r="G25" i="9" s="1"/>
  <c r="K25" i="9" s="1"/>
  <c r="D26" i="9"/>
  <c r="E40" i="3"/>
  <c r="E117" i="3" s="1"/>
  <c r="J117" i="3" s="1"/>
  <c r="F37" i="9"/>
  <c r="H37" i="9" s="1"/>
  <c r="L37" i="9" s="1"/>
  <c r="F31" i="9"/>
  <c r="H31" i="9" s="1"/>
  <c r="L31" i="9" s="1"/>
  <c r="P15" i="3"/>
  <c r="P92" i="3" s="1"/>
  <c r="Q92" i="3" s="1"/>
  <c r="I37" i="9"/>
  <c r="J37" i="9" s="1"/>
  <c r="P29" i="3"/>
  <c r="P106" i="3" s="1"/>
  <c r="Q106" i="3" s="1"/>
  <c r="R28" i="3"/>
  <c r="R105" i="3" s="1"/>
  <c r="P28" i="3"/>
  <c r="Q28" i="3" s="1"/>
  <c r="F36" i="9"/>
  <c r="H36" i="9" s="1"/>
  <c r="L36" i="9" s="1"/>
  <c r="R21" i="3"/>
  <c r="R98" i="3" s="1"/>
  <c r="F33" i="9"/>
  <c r="H33" i="9" s="1"/>
  <c r="L33" i="9" s="1"/>
  <c r="F32" i="9"/>
  <c r="H32" i="9" s="1"/>
  <c r="L32" i="9" s="1"/>
  <c r="N16" i="3"/>
  <c r="S16" i="3" s="1"/>
  <c r="D32" i="9"/>
  <c r="G32" i="9" s="1"/>
  <c r="K32" i="9" s="1"/>
  <c r="M32" i="9" s="1"/>
  <c r="R12" i="3"/>
  <c r="R89" i="3" s="1"/>
  <c r="F27" i="9"/>
  <c r="H27" i="9" s="1"/>
  <c r="L27" i="9" s="1"/>
  <c r="I23" i="9"/>
  <c r="J23" i="9" s="1"/>
  <c r="G33" i="3"/>
  <c r="H33" i="3" s="1"/>
  <c r="G32" i="3"/>
  <c r="G109" i="3" s="1"/>
  <c r="H109" i="3" s="1"/>
  <c r="F21" i="9"/>
  <c r="H21" i="9" s="1"/>
  <c r="L21" i="9" s="1"/>
  <c r="F20" i="9"/>
  <c r="H20" i="9" s="1"/>
  <c r="L20" i="9" s="1"/>
  <c r="G31" i="3"/>
  <c r="I12" i="9"/>
  <c r="J12" i="9" s="1"/>
  <c r="G13" i="3"/>
  <c r="G21" i="3"/>
  <c r="P22" i="3"/>
  <c r="P99" i="3" s="1"/>
  <c r="F35" i="9"/>
  <c r="H35" i="9" s="1"/>
  <c r="L35" i="9" s="1"/>
  <c r="I38" i="9"/>
  <c r="J38" i="9" s="1"/>
  <c r="I17" i="9"/>
  <c r="J17" i="9" s="1"/>
  <c r="R29" i="3"/>
  <c r="R106" i="3"/>
  <c r="P21" i="3"/>
  <c r="I46" i="9"/>
  <c r="J46" i="9" s="1"/>
  <c r="F45" i="9"/>
  <c r="H45" i="9" s="1"/>
  <c r="L45" i="9" s="1"/>
  <c r="P38" i="3"/>
  <c r="P115" i="3" s="1"/>
  <c r="Q115" i="3" s="1"/>
  <c r="N38" i="3"/>
  <c r="F43" i="9"/>
  <c r="H43" i="9" s="1"/>
  <c r="L43" i="9" s="1"/>
  <c r="I40" i="9"/>
  <c r="J40" i="9" s="1"/>
  <c r="F39" i="9"/>
  <c r="G26" i="9"/>
  <c r="I106" i="3"/>
  <c r="R54" i="3"/>
  <c r="Q10" i="3"/>
  <c r="R17" i="3"/>
  <c r="P107" i="3"/>
  <c r="Q107" i="3" s="1"/>
  <c r="P128" i="3"/>
  <c r="Q128" i="3" s="1"/>
  <c r="I98" i="3"/>
  <c r="Q43" i="3"/>
  <c r="Q22" i="3"/>
  <c r="Q99" i="3"/>
  <c r="Q15" i="3"/>
  <c r="P54" i="3"/>
  <c r="P127" i="3"/>
  <c r="Q127" i="3" s="1"/>
  <c r="P130" i="3"/>
  <c r="Q38" i="3"/>
  <c r="D10" i="9"/>
  <c r="F299" i="4"/>
  <c r="D21" i="9"/>
  <c r="N32" i="3"/>
  <c r="D42" i="9"/>
  <c r="G42" i="9" s="1"/>
  <c r="K42" i="9" s="1"/>
  <c r="M42" i="9" s="1"/>
  <c r="F511" i="4"/>
  <c r="N40" i="3"/>
  <c r="D46" i="9"/>
  <c r="S51" i="3"/>
  <c r="N110" i="3"/>
  <c r="S110" i="3" s="1"/>
  <c r="F503" i="4"/>
  <c r="D41" i="9"/>
  <c r="N31" i="3"/>
  <c r="N108" i="3" s="1"/>
  <c r="D40" i="9"/>
  <c r="D39" i="9"/>
  <c r="F491" i="4"/>
  <c r="D38" i="9"/>
  <c r="N29" i="3"/>
  <c r="F467" i="4"/>
  <c r="N23" i="3"/>
  <c r="N21" i="3"/>
  <c r="D34" i="9"/>
  <c r="D33" i="9"/>
  <c r="G33" i="9" s="1"/>
  <c r="K33" i="9" s="1"/>
  <c r="N15" i="3"/>
  <c r="D31" i="9"/>
  <c r="N88" i="3"/>
  <c r="S88" i="3" s="1"/>
  <c r="S10" i="3"/>
  <c r="N87" i="3"/>
  <c r="S87" i="3" s="1"/>
  <c r="D23" i="9"/>
  <c r="D22" i="9"/>
  <c r="F376" i="4"/>
  <c r="E29" i="3"/>
  <c r="E106" i="3" s="1"/>
  <c r="D18" i="9"/>
  <c r="D14" i="9"/>
  <c r="F12" i="9"/>
  <c r="H12" i="9" s="1"/>
  <c r="L12" i="9" s="1"/>
  <c r="H307" i="4"/>
  <c r="I90" i="3"/>
  <c r="F303" i="4"/>
  <c r="I12" i="3"/>
  <c r="H303" i="4"/>
  <c r="G11" i="3"/>
  <c r="G88" i="3" s="1"/>
  <c r="H88" i="3" s="1"/>
  <c r="H299" i="4"/>
  <c r="G299" i="4"/>
  <c r="I88" i="3"/>
  <c r="H9" i="9"/>
  <c r="L9" i="9" s="1"/>
  <c r="J10" i="9"/>
  <c r="N109" i="3"/>
  <c r="N117" i="3"/>
  <c r="N106" i="3"/>
  <c r="S29" i="3"/>
  <c r="N100" i="3"/>
  <c r="N98" i="3"/>
  <c r="N92" i="3"/>
  <c r="I89" i="3"/>
  <c r="G4" i="4"/>
  <c r="Q52" i="3"/>
  <c r="Q51" i="3"/>
  <c r="S45" i="3"/>
  <c r="G24" i="9"/>
  <c r="H24" i="9"/>
  <c r="L24" i="9" s="1"/>
  <c r="E34" i="3"/>
  <c r="E111" i="3" s="1"/>
  <c r="F22" i="9"/>
  <c r="F18" i="9"/>
  <c r="G18" i="9" s="1"/>
  <c r="J29" i="3"/>
  <c r="F17" i="9"/>
  <c r="G28" i="3"/>
  <c r="G105" i="3" s="1"/>
  <c r="F330" i="4"/>
  <c r="D15" i="9"/>
  <c r="E21" i="3"/>
  <c r="D41" i="10"/>
  <c r="D106" i="10" s="1"/>
  <c r="H4" i="4"/>
  <c r="N130" i="3"/>
  <c r="Q129" i="3"/>
  <c r="N129" i="3"/>
  <c r="D27" i="9"/>
  <c r="E43" i="3"/>
  <c r="E120" i="3" s="1"/>
  <c r="H43" i="3"/>
  <c r="G403" i="4"/>
  <c r="G120" i="3"/>
  <c r="H120" i="3" s="1"/>
  <c r="H25" i="9"/>
  <c r="L25" i="9" s="1"/>
  <c r="G21" i="9"/>
  <c r="K21" i="9" s="1"/>
  <c r="E32" i="3"/>
  <c r="E109" i="3" s="1"/>
  <c r="G20" i="9"/>
  <c r="K20" i="9" s="1"/>
  <c r="G29" i="3"/>
  <c r="G106" i="3" s="1"/>
  <c r="H106" i="3" s="1"/>
  <c r="H18" i="9"/>
  <c r="L18" i="9" s="1"/>
  <c r="E105" i="3"/>
  <c r="H28" i="3"/>
  <c r="F353" i="4"/>
  <c r="D17" i="9"/>
  <c r="E100" i="3"/>
  <c r="F336" i="4"/>
  <c r="E99" i="3"/>
  <c r="G14" i="9"/>
  <c r="K14" i="9" s="1"/>
  <c r="M14" i="9" s="1"/>
  <c r="G316" i="4"/>
  <c r="D12" i="9"/>
  <c r="G12" i="9" s="1"/>
  <c r="K12" i="9" s="1"/>
  <c r="M12" i="9" s="1"/>
  <c r="D11" i="10" s="1"/>
  <c r="D76" i="10" s="1"/>
  <c r="F307" i="4"/>
  <c r="E13" i="3"/>
  <c r="H12" i="3"/>
  <c r="F11" i="9"/>
  <c r="G303" i="4"/>
  <c r="E88" i="3"/>
  <c r="J21" i="3"/>
  <c r="E98" i="3"/>
  <c r="J98" i="3"/>
  <c r="Q54" i="3"/>
  <c r="H32" i="3"/>
  <c r="H29" i="3"/>
  <c r="G17" i="9"/>
  <c r="H17" i="9"/>
  <c r="L17" i="9" s="1"/>
  <c r="E90" i="3"/>
  <c r="J13" i="3"/>
  <c r="D8" i="9"/>
  <c r="R8" i="3"/>
  <c r="R85" i="3" s="1"/>
  <c r="G8" i="3"/>
  <c r="G85" i="3" s="1"/>
  <c r="E4" i="10"/>
  <c r="E69" i="10" s="1"/>
  <c r="P8" i="3"/>
  <c r="P85" i="3" s="1"/>
  <c r="P105" i="3"/>
  <c r="Q16" i="3"/>
  <c r="G430" i="4"/>
  <c r="F34" i="9"/>
  <c r="H34" i="9" s="1"/>
  <c r="L34" i="9" s="1"/>
  <c r="G519" i="4"/>
  <c r="G487" i="4"/>
  <c r="F38" i="9"/>
  <c r="H38" i="9" s="1"/>
  <c r="L38" i="9" s="1"/>
  <c r="G503" i="4"/>
  <c r="P33" i="3"/>
  <c r="Q33" i="3" s="1"/>
  <c r="H311" i="4"/>
  <c r="I13" i="9"/>
  <c r="J13" i="9" s="1"/>
  <c r="G336" i="4"/>
  <c r="G23" i="3"/>
  <c r="H23" i="3" s="1"/>
  <c r="H412" i="4"/>
  <c r="I30" i="9"/>
  <c r="J30" i="9" s="1"/>
  <c r="I21" i="9"/>
  <c r="J21" i="9" s="1"/>
  <c r="I19" i="9"/>
  <c r="J19" i="9" s="1"/>
  <c r="Q105" i="3"/>
  <c r="J20" i="3" l="1"/>
  <c r="E97" i="3"/>
  <c r="E24" i="3"/>
  <c r="I99" i="3"/>
  <c r="J22" i="3"/>
  <c r="G293" i="4"/>
  <c r="H293" i="4"/>
  <c r="G116" i="4"/>
  <c r="G405" i="4" s="1"/>
  <c r="E41" i="3"/>
  <c r="S106" i="3"/>
  <c r="F515" i="4"/>
  <c r="P39" i="3"/>
  <c r="S100" i="3"/>
  <c r="N39" i="3"/>
  <c r="J40" i="3"/>
  <c r="G311" i="4"/>
  <c r="J90" i="3"/>
  <c r="P131" i="3"/>
  <c r="Q131" i="3" s="1"/>
  <c r="F30" i="9"/>
  <c r="H30" i="9" s="1"/>
  <c r="L30" i="9" s="1"/>
  <c r="R32" i="3"/>
  <c r="K45" i="9"/>
  <c r="M45" i="9" s="1"/>
  <c r="E44" i="10" s="1"/>
  <c r="E109" i="10" s="1"/>
  <c r="G491" i="4"/>
  <c r="G20" i="3"/>
  <c r="H20" i="3" s="1"/>
  <c r="P12" i="3"/>
  <c r="P32" i="3"/>
  <c r="P23" i="3"/>
  <c r="F311" i="4"/>
  <c r="D30" i="9"/>
  <c r="F41" i="9"/>
  <c r="H41" i="9" s="1"/>
  <c r="L41" i="9" s="1"/>
  <c r="P34" i="3"/>
  <c r="D13" i="9"/>
  <c r="G13" i="9" s="1"/>
  <c r="K13" i="9" s="1"/>
  <c r="M13" i="9" s="1"/>
  <c r="N12" i="3"/>
  <c r="N13" i="3" s="1"/>
  <c r="I36" i="9"/>
  <c r="J36" i="9" s="1"/>
  <c r="I118" i="3"/>
  <c r="I15" i="9"/>
  <c r="J15" i="9" s="1"/>
  <c r="H22" i="3"/>
  <c r="G30" i="3"/>
  <c r="G107" i="3" s="1"/>
  <c r="H107" i="3" s="1"/>
  <c r="H116" i="4"/>
  <c r="H405" i="4" s="1"/>
  <c r="G110" i="3"/>
  <c r="H110" i="3" s="1"/>
  <c r="R23" i="3"/>
  <c r="R100" i="3" s="1"/>
  <c r="I41" i="9"/>
  <c r="J41" i="9" s="1"/>
  <c r="F116" i="4"/>
  <c r="F405" i="4" s="1"/>
  <c r="H330" i="4"/>
  <c r="G372" i="4"/>
  <c r="E10" i="3"/>
  <c r="J99" i="3"/>
  <c r="G22" i="9"/>
  <c r="K22" i="9" s="1"/>
  <c r="M22" i="9" s="1"/>
  <c r="D21" i="10" s="1"/>
  <c r="D86" i="10" s="1"/>
  <c r="F424" i="4"/>
  <c r="D19" i="9"/>
  <c r="F15" i="9"/>
  <c r="H15" i="9" s="1"/>
  <c r="L15" i="9" s="1"/>
  <c r="F372" i="4"/>
  <c r="J30" i="3"/>
  <c r="J12" i="3"/>
  <c r="H22" i="9"/>
  <c r="L22" i="9" s="1"/>
  <c r="G115" i="3"/>
  <c r="H115" i="3" s="1"/>
  <c r="S46" i="3"/>
  <c r="K9" i="9"/>
  <c r="M9" i="9" s="1"/>
  <c r="G41" i="3"/>
  <c r="H41" i="3" s="1"/>
  <c r="J106" i="3"/>
  <c r="Q11" i="3"/>
  <c r="P97" i="3"/>
  <c r="Q97" i="3" s="1"/>
  <c r="G100" i="3"/>
  <c r="H100" i="3" s="1"/>
  <c r="J88" i="3"/>
  <c r="G14" i="3"/>
  <c r="H14" i="3" s="1"/>
  <c r="J33" i="3"/>
  <c r="N54" i="3"/>
  <c r="S48" i="3" s="1"/>
  <c r="H11" i="3"/>
  <c r="H39" i="3"/>
  <c r="S98" i="3"/>
  <c r="Q29" i="3"/>
  <c r="K17" i="9"/>
  <c r="E14" i="3"/>
  <c r="E45" i="3" s="1"/>
  <c r="E47" i="3" s="1"/>
  <c r="G27" i="9"/>
  <c r="K27" i="9" s="1"/>
  <c r="M27" i="9" s="1"/>
  <c r="K18" i="9"/>
  <c r="M18" i="9" s="1"/>
  <c r="I41" i="3"/>
  <c r="J41" i="3" s="1"/>
  <c r="K24" i="9"/>
  <c r="M24" i="9" s="1"/>
  <c r="E23" i="10" s="1"/>
  <c r="E88" i="10" s="1"/>
  <c r="J89" i="3"/>
  <c r="S21" i="3"/>
  <c r="G31" i="9"/>
  <c r="K31" i="9" s="1"/>
  <c r="P13" i="3"/>
  <c r="Q13" i="3" s="1"/>
  <c r="K26" i="9"/>
  <c r="H292" i="4"/>
  <c r="I8" i="3"/>
  <c r="I85" i="3" s="1"/>
  <c r="G38" i="9"/>
  <c r="K38" i="9" s="1"/>
  <c r="M38" i="9" s="1"/>
  <c r="C37" i="10" s="1"/>
  <c r="C102" i="10" s="1"/>
  <c r="P110" i="3"/>
  <c r="Q110" i="3" s="1"/>
  <c r="N131" i="3"/>
  <c r="G16" i="9"/>
  <c r="K16" i="9" s="1"/>
  <c r="M16" i="9" s="1"/>
  <c r="D15" i="10" s="1"/>
  <c r="D80" i="10" s="1"/>
  <c r="R94" i="3"/>
  <c r="M47" i="9"/>
  <c r="S11" i="3"/>
  <c r="S124" i="3"/>
  <c r="J116" i="3"/>
  <c r="E118" i="3"/>
  <c r="Q87" i="3"/>
  <c r="D31" i="10"/>
  <c r="D96" i="10" s="1"/>
  <c r="E31" i="10"/>
  <c r="E96" i="10" s="1"/>
  <c r="C31" i="10"/>
  <c r="C96" i="10" s="1"/>
  <c r="B31" i="10"/>
  <c r="B96" i="10" s="1"/>
  <c r="M25" i="9"/>
  <c r="C24" i="10" s="1"/>
  <c r="C89" i="10" s="1"/>
  <c r="F8" i="9"/>
  <c r="G292" i="4"/>
  <c r="H10" i="9"/>
  <c r="L10" i="9" s="1"/>
  <c r="G10" i="9"/>
  <c r="K10" i="9" s="1"/>
  <c r="E35" i="3"/>
  <c r="E108" i="3"/>
  <c r="J108" i="3" s="1"/>
  <c r="J31" i="3"/>
  <c r="C13" i="10"/>
  <c r="C78" i="10" s="1"/>
  <c r="B13" i="10"/>
  <c r="B78" i="10" s="1"/>
  <c r="E13" i="10"/>
  <c r="E78" i="10" s="1"/>
  <c r="D13" i="10"/>
  <c r="D78" i="10" s="1"/>
  <c r="C44" i="10"/>
  <c r="C109" i="10" s="1"/>
  <c r="M21" i="9"/>
  <c r="B20" i="10" s="1"/>
  <c r="B85" i="10" s="1"/>
  <c r="G19" i="9"/>
  <c r="K19" i="9" s="1"/>
  <c r="M19" i="9" s="1"/>
  <c r="C18" i="10" s="1"/>
  <c r="C83" i="10" s="1"/>
  <c r="N93" i="3"/>
  <c r="S93" i="3" s="1"/>
  <c r="G29" i="9"/>
  <c r="K29" i="9" s="1"/>
  <c r="M29" i="9" s="1"/>
  <c r="E28" i="10" s="1"/>
  <c r="E93" i="10" s="1"/>
  <c r="I32" i="3"/>
  <c r="G11" i="9"/>
  <c r="K11" i="9" s="1"/>
  <c r="M20" i="9"/>
  <c r="B19" i="10" s="1"/>
  <c r="B84" i="10" s="1"/>
  <c r="R90" i="3"/>
  <c r="S33" i="3"/>
  <c r="M31" i="9"/>
  <c r="B30" i="10" s="1"/>
  <c r="B95" i="10" s="1"/>
  <c r="M26" i="9"/>
  <c r="B25" i="10" s="1"/>
  <c r="B90" i="10" s="1"/>
  <c r="F292" i="4"/>
  <c r="R40" i="3"/>
  <c r="J110" i="3"/>
  <c r="G34" i="9"/>
  <c r="K34" i="9" s="1"/>
  <c r="M34" i="9" s="1"/>
  <c r="C33" i="10" s="1"/>
  <c r="C98" i="10" s="1"/>
  <c r="D44" i="10"/>
  <c r="D109" i="10" s="1"/>
  <c r="E101" i="3"/>
  <c r="J39" i="3"/>
  <c r="S107" i="3"/>
  <c r="H416" i="4"/>
  <c r="C25" i="10"/>
  <c r="C90" i="10" s="1"/>
  <c r="C19" i="10"/>
  <c r="C84" i="10" s="1"/>
  <c r="M17" i="9"/>
  <c r="G98" i="3"/>
  <c r="H98" i="3" s="1"/>
  <c r="H21" i="3"/>
  <c r="G237" i="4"/>
  <c r="P40" i="3"/>
  <c r="B18" i="10"/>
  <c r="B83" i="10" s="1"/>
  <c r="B11" i="10"/>
  <c r="B76" i="10" s="1"/>
  <c r="C11" i="10"/>
  <c r="C76" i="10" s="1"/>
  <c r="S92" i="3"/>
  <c r="S15" i="3"/>
  <c r="N17" i="3"/>
  <c r="P109" i="3"/>
  <c r="Q109" i="3" s="1"/>
  <c r="Q32" i="3"/>
  <c r="H28" i="9"/>
  <c r="L28" i="9" s="1"/>
  <c r="G28" i="9"/>
  <c r="K28" i="9" s="1"/>
  <c r="G389" i="4"/>
  <c r="F23" i="9"/>
  <c r="G34" i="3"/>
  <c r="N22" i="3"/>
  <c r="F444" i="4"/>
  <c r="D35" i="9"/>
  <c r="G35" i="9" s="1"/>
  <c r="K35" i="9" s="1"/>
  <c r="M35" i="9" s="1"/>
  <c r="H495" i="4"/>
  <c r="R31" i="3"/>
  <c r="H237" i="4"/>
  <c r="F507" i="4"/>
  <c r="N34" i="3"/>
  <c r="D43" i="9"/>
  <c r="G43" i="9" s="1"/>
  <c r="K43" i="9" s="1"/>
  <c r="M43" i="9" s="1"/>
  <c r="E41" i="10"/>
  <c r="E106" i="10" s="1"/>
  <c r="C41" i="10"/>
  <c r="C106" i="10" s="1"/>
  <c r="H511" i="4"/>
  <c r="I44" i="9"/>
  <c r="J44" i="9" s="1"/>
  <c r="R38" i="3"/>
  <c r="B44" i="10"/>
  <c r="B109" i="10" s="1"/>
  <c r="H30" i="3"/>
  <c r="B41" i="10"/>
  <c r="B106" i="10" s="1"/>
  <c r="H105" i="3"/>
  <c r="N41" i="3"/>
  <c r="N115" i="3"/>
  <c r="E87" i="3"/>
  <c r="H10" i="3"/>
  <c r="G87" i="3"/>
  <c r="E30" i="10"/>
  <c r="E95" i="10" s="1"/>
  <c r="F46" i="9"/>
  <c r="R35" i="3"/>
  <c r="C15" i="10"/>
  <c r="C80" i="10" s="1"/>
  <c r="E11" i="10"/>
  <c r="E76" i="10" s="1"/>
  <c r="H11" i="9"/>
  <c r="L11" i="9" s="1"/>
  <c r="J97" i="3"/>
  <c r="M33" i="9"/>
  <c r="S39" i="3"/>
  <c r="N116" i="3"/>
  <c r="S116" i="3" s="1"/>
  <c r="H39" i="9"/>
  <c r="L39" i="9" s="1"/>
  <c r="G39" i="9"/>
  <c r="K39" i="9" s="1"/>
  <c r="R97" i="3"/>
  <c r="S97" i="3" s="1"/>
  <c r="S20" i="3"/>
  <c r="G90" i="3"/>
  <c r="H90" i="3" s="1"/>
  <c r="H13" i="3"/>
  <c r="R13" i="3"/>
  <c r="H336" i="4"/>
  <c r="I23" i="3"/>
  <c r="I16" i="9"/>
  <c r="J16" i="9" s="1"/>
  <c r="H389" i="4"/>
  <c r="I34" i="3"/>
  <c r="H403" i="4"/>
  <c r="I43" i="3"/>
  <c r="F499" i="4"/>
  <c r="F237" i="4"/>
  <c r="P98" i="3"/>
  <c r="Q21" i="3"/>
  <c r="P93" i="3"/>
  <c r="Q93" i="3" s="1"/>
  <c r="P17" i="3"/>
  <c r="R131" i="3"/>
  <c r="H295" i="4"/>
  <c r="I10" i="3"/>
  <c r="H444" i="4"/>
  <c r="R22" i="3"/>
  <c r="R99" i="3" s="1"/>
  <c r="D37" i="9"/>
  <c r="G37" i="9" s="1"/>
  <c r="K37" i="9" s="1"/>
  <c r="M37" i="9" s="1"/>
  <c r="N28" i="3"/>
  <c r="G108" i="3"/>
  <c r="H108" i="3" s="1"/>
  <c r="H31" i="3"/>
  <c r="H40" i="3"/>
  <c r="G117" i="3"/>
  <c r="S123" i="3"/>
  <c r="H430" i="4"/>
  <c r="I34" i="9"/>
  <c r="J34" i="9" s="1"/>
  <c r="D36" i="9"/>
  <c r="G36" i="9" s="1"/>
  <c r="K36" i="9" s="1"/>
  <c r="M36" i="9" s="1"/>
  <c r="F450" i="4"/>
  <c r="S30" i="3"/>
  <c r="I18" i="9"/>
  <c r="J18" i="9" s="1"/>
  <c r="H368" i="4"/>
  <c r="H353" i="4"/>
  <c r="I28" i="3"/>
  <c r="P31" i="3"/>
  <c r="F40" i="9"/>
  <c r="H40" i="9" s="1"/>
  <c r="L40" i="9" s="1"/>
  <c r="G511" i="4"/>
  <c r="F44" i="9"/>
  <c r="D12" i="10" l="1"/>
  <c r="D77" i="10" s="1"/>
  <c r="B12" i="10"/>
  <c r="B77" i="10" s="1"/>
  <c r="C12" i="10"/>
  <c r="C77" i="10" s="1"/>
  <c r="E17" i="10"/>
  <c r="E82" i="10" s="1"/>
  <c r="C17" i="10"/>
  <c r="C82" i="10" s="1"/>
  <c r="Q39" i="3"/>
  <c r="P116" i="3"/>
  <c r="Q116" i="3" s="1"/>
  <c r="E112" i="3"/>
  <c r="J118" i="3"/>
  <c r="R109" i="3"/>
  <c r="S109" i="3" s="1"/>
  <c r="S32" i="3"/>
  <c r="B23" i="10"/>
  <c r="B88" i="10" s="1"/>
  <c r="E25" i="10"/>
  <c r="E90" i="10" s="1"/>
  <c r="G97" i="3"/>
  <c r="H97" i="3" s="1"/>
  <c r="G30" i="9"/>
  <c r="K30" i="9" s="1"/>
  <c r="M30" i="9" s="1"/>
  <c r="C23" i="10"/>
  <c r="C88" i="10" s="1"/>
  <c r="G41" i="9"/>
  <c r="K41" i="9" s="1"/>
  <c r="M41" i="9" s="1"/>
  <c r="Q34" i="3"/>
  <c r="P111" i="3"/>
  <c r="Q111" i="3" s="1"/>
  <c r="D20" i="10"/>
  <c r="D85" i="10" s="1"/>
  <c r="P100" i="3"/>
  <c r="Q100" i="3" s="1"/>
  <c r="P24" i="3"/>
  <c r="Q24" i="3" s="1"/>
  <c r="Q23" i="3"/>
  <c r="S125" i="3"/>
  <c r="G24" i="3"/>
  <c r="C20" i="10"/>
  <c r="C85" i="10" s="1"/>
  <c r="S12" i="3"/>
  <c r="S23" i="3"/>
  <c r="D23" i="10"/>
  <c r="D88" i="10" s="1"/>
  <c r="E20" i="10"/>
  <c r="E85" i="10" s="1"/>
  <c r="N89" i="3"/>
  <c r="Q12" i="3"/>
  <c r="P89" i="3"/>
  <c r="G15" i="9"/>
  <c r="K15" i="9" s="1"/>
  <c r="M15" i="9" s="1"/>
  <c r="C14" i="10" s="1"/>
  <c r="C79" i="10" s="1"/>
  <c r="D26" i="10"/>
  <c r="D91" i="10" s="1"/>
  <c r="C26" i="10"/>
  <c r="C91" i="10" s="1"/>
  <c r="E26" i="10"/>
  <c r="E91" i="10" s="1"/>
  <c r="B26" i="10"/>
  <c r="B91" i="10" s="1"/>
  <c r="D17" i="10"/>
  <c r="D82" i="10" s="1"/>
  <c r="B37" i="10"/>
  <c r="B102" i="10" s="1"/>
  <c r="B24" i="10"/>
  <c r="B89" i="10" s="1"/>
  <c r="E24" i="10"/>
  <c r="E89" i="10" s="1"/>
  <c r="E15" i="10"/>
  <c r="E80" i="10" s="1"/>
  <c r="E19" i="10"/>
  <c r="E84" i="10" s="1"/>
  <c r="E21" i="10"/>
  <c r="E86" i="10" s="1"/>
  <c r="E14" i="10"/>
  <c r="E79" i="10" s="1"/>
  <c r="D37" i="10"/>
  <c r="D102" i="10" s="1"/>
  <c r="E46" i="10"/>
  <c r="E111" i="10" s="1"/>
  <c r="D46" i="10"/>
  <c r="D111" i="10" s="1"/>
  <c r="C46" i="10"/>
  <c r="C111" i="10" s="1"/>
  <c r="B46" i="10"/>
  <c r="B111" i="10" s="1"/>
  <c r="M11" i="9"/>
  <c r="D10" i="10" s="1"/>
  <c r="D75" i="10" s="1"/>
  <c r="D18" i="10"/>
  <c r="D83" i="10" s="1"/>
  <c r="B15" i="10"/>
  <c r="B80" i="10" s="1"/>
  <c r="D33" i="10"/>
  <c r="D98" i="10" s="1"/>
  <c r="D19" i="10"/>
  <c r="D84" i="10" s="1"/>
  <c r="B17" i="10"/>
  <c r="B82" i="10" s="1"/>
  <c r="E12" i="10"/>
  <c r="E77" i="10" s="1"/>
  <c r="E37" i="10"/>
  <c r="E102" i="10" s="1"/>
  <c r="E18" i="10"/>
  <c r="E83" i="10" s="1"/>
  <c r="E33" i="10"/>
  <c r="E98" i="10" s="1"/>
  <c r="M10" i="9"/>
  <c r="R117" i="3"/>
  <c r="S117" i="3" s="1"/>
  <c r="S40" i="3"/>
  <c r="C28" i="10"/>
  <c r="C93" i="10" s="1"/>
  <c r="D28" i="10"/>
  <c r="D93" i="10" s="1"/>
  <c r="B28" i="10"/>
  <c r="B93" i="10" s="1"/>
  <c r="D30" i="10"/>
  <c r="D95" i="10" s="1"/>
  <c r="C30" i="10"/>
  <c r="C95" i="10" s="1"/>
  <c r="I109" i="3"/>
  <c r="J109" i="3" s="1"/>
  <c r="J32" i="3"/>
  <c r="D14" i="10"/>
  <c r="D79" i="10" s="1"/>
  <c r="B21" i="10"/>
  <c r="B86" i="10" s="1"/>
  <c r="D25" i="10"/>
  <c r="D90" i="10" s="1"/>
  <c r="D24" i="10"/>
  <c r="D89" i="10" s="1"/>
  <c r="N118" i="3"/>
  <c r="N94" i="3"/>
  <c r="S94" i="3" s="1"/>
  <c r="B33" i="10"/>
  <c r="B98" i="10" s="1"/>
  <c r="C21" i="10"/>
  <c r="C86" i="10" s="1"/>
  <c r="E10" i="10"/>
  <c r="E75" i="10" s="1"/>
  <c r="Q98" i="3"/>
  <c r="P101" i="3"/>
  <c r="Q101" i="3" s="1"/>
  <c r="G526" i="4"/>
  <c r="G238" i="4"/>
  <c r="G527" i="4" s="1"/>
  <c r="B35" i="10"/>
  <c r="B100" i="10" s="1"/>
  <c r="C35" i="10"/>
  <c r="C100" i="10" s="1"/>
  <c r="D35" i="10"/>
  <c r="D100" i="10" s="1"/>
  <c r="E35" i="10"/>
  <c r="E100" i="10" s="1"/>
  <c r="H117" i="3"/>
  <c r="G118" i="3"/>
  <c r="H118" i="3" s="1"/>
  <c r="S28" i="3"/>
  <c r="N105" i="3"/>
  <c r="N35" i="3"/>
  <c r="S35" i="3" s="1"/>
  <c r="I87" i="3"/>
  <c r="I91" i="3" s="1"/>
  <c r="I14" i="3"/>
  <c r="G40" i="9"/>
  <c r="K40" i="9" s="1"/>
  <c r="M40" i="9" s="1"/>
  <c r="I100" i="3"/>
  <c r="I24" i="3"/>
  <c r="J24" i="3" s="1"/>
  <c r="S13" i="3"/>
  <c r="R24" i="3"/>
  <c r="R45" i="3" s="1"/>
  <c r="I48" i="3" s="1"/>
  <c r="E8" i="10"/>
  <c r="E73" i="10" s="1"/>
  <c r="C8" i="10"/>
  <c r="C73" i="10" s="1"/>
  <c r="B8" i="10"/>
  <c r="B73" i="10" s="1"/>
  <c r="D8" i="10"/>
  <c r="D73" i="10" s="1"/>
  <c r="H87" i="3"/>
  <c r="G91" i="3"/>
  <c r="H24" i="3"/>
  <c r="D34" i="10"/>
  <c r="D99" i="10" s="1"/>
  <c r="E34" i="10"/>
  <c r="E99" i="10" s="1"/>
  <c r="C34" i="10"/>
  <c r="C99" i="10" s="1"/>
  <c r="B34" i="10"/>
  <c r="B99" i="10" s="1"/>
  <c r="G23" i="9"/>
  <c r="K23" i="9" s="1"/>
  <c r="M23" i="9" s="1"/>
  <c r="H23" i="9"/>
  <c r="L23" i="9" s="1"/>
  <c r="S17" i="3"/>
  <c r="Q17" i="3"/>
  <c r="I120" i="3"/>
  <c r="J120" i="3" s="1"/>
  <c r="J43" i="3"/>
  <c r="E32" i="10"/>
  <c r="E97" i="10" s="1"/>
  <c r="B32" i="10"/>
  <c r="B97" i="10" s="1"/>
  <c r="D32" i="10"/>
  <c r="D97" i="10" s="1"/>
  <c r="C32" i="10"/>
  <c r="C97" i="10" s="1"/>
  <c r="E91" i="3"/>
  <c r="E16" i="10"/>
  <c r="E81" i="10" s="1"/>
  <c r="B16" i="10"/>
  <c r="B81" i="10" s="1"/>
  <c r="C16" i="10"/>
  <c r="C81" i="10" s="1"/>
  <c r="D16" i="10"/>
  <c r="D81" i="10" s="1"/>
  <c r="Q31" i="3"/>
  <c r="P108" i="3"/>
  <c r="P35" i="3"/>
  <c r="Q35" i="3" s="1"/>
  <c r="C36" i="10"/>
  <c r="C101" i="10" s="1"/>
  <c r="E36" i="10"/>
  <c r="E101" i="10" s="1"/>
  <c r="D36" i="10"/>
  <c r="D101" i="10" s="1"/>
  <c r="B36" i="10"/>
  <c r="B101" i="10" s="1"/>
  <c r="P94" i="3"/>
  <c r="F526" i="4"/>
  <c r="F238" i="4"/>
  <c r="F527" i="4" s="1"/>
  <c r="I111" i="3"/>
  <c r="J111" i="3" s="1"/>
  <c r="J34" i="3"/>
  <c r="R101" i="3"/>
  <c r="H46" i="9"/>
  <c r="L46" i="9" s="1"/>
  <c r="G46" i="9"/>
  <c r="K46" i="9" s="1"/>
  <c r="R115" i="3"/>
  <c r="R41" i="3"/>
  <c r="S41" i="3" s="1"/>
  <c r="H526" i="4"/>
  <c r="H238" i="4"/>
  <c r="H527" i="4" s="1"/>
  <c r="N111" i="3"/>
  <c r="S111" i="3" s="1"/>
  <c r="S34" i="3"/>
  <c r="G111" i="3"/>
  <c r="H111" i="3" s="1"/>
  <c r="G35" i="3"/>
  <c r="H35" i="3" s="1"/>
  <c r="H34" i="3"/>
  <c r="H44" i="9"/>
  <c r="L44" i="9" s="1"/>
  <c r="G44" i="9"/>
  <c r="K44" i="9" s="1"/>
  <c r="I35" i="3"/>
  <c r="J35" i="3" s="1"/>
  <c r="I105" i="3"/>
  <c r="J28" i="3"/>
  <c r="J23" i="3"/>
  <c r="M39" i="9"/>
  <c r="J10" i="3"/>
  <c r="E42" i="10"/>
  <c r="E107" i="10" s="1"/>
  <c r="B42" i="10"/>
  <c r="B107" i="10" s="1"/>
  <c r="C42" i="10"/>
  <c r="C107" i="10" s="1"/>
  <c r="D42" i="10"/>
  <c r="D107" i="10" s="1"/>
  <c r="R108" i="3"/>
  <c r="S31" i="3"/>
  <c r="N99" i="3"/>
  <c r="N24" i="3"/>
  <c r="S22" i="3"/>
  <c r="M28" i="9"/>
  <c r="Q40" i="3"/>
  <c r="P41" i="3"/>
  <c r="Q41" i="3" s="1"/>
  <c r="P117" i="3"/>
  <c r="G101" i="3"/>
  <c r="H101" i="3" s="1"/>
  <c r="Q89" i="3" l="1"/>
  <c r="P90" i="3"/>
  <c r="Q90" i="3" s="1"/>
  <c r="B14" i="10"/>
  <c r="B79" i="10" s="1"/>
  <c r="S89" i="3"/>
  <c r="N90" i="3"/>
  <c r="S90" i="3" s="1"/>
  <c r="J87" i="3"/>
  <c r="E29" i="10"/>
  <c r="E94" i="10" s="1"/>
  <c r="D29" i="10"/>
  <c r="D94" i="10" s="1"/>
  <c r="B29" i="10"/>
  <c r="B94" i="10" s="1"/>
  <c r="C29" i="10"/>
  <c r="C94" i="10" s="1"/>
  <c r="E40" i="10"/>
  <c r="E105" i="10" s="1"/>
  <c r="B40" i="10"/>
  <c r="B105" i="10" s="1"/>
  <c r="C40" i="10"/>
  <c r="C105" i="10" s="1"/>
  <c r="D40" i="10"/>
  <c r="D105" i="10" s="1"/>
  <c r="S24" i="3"/>
  <c r="R118" i="3"/>
  <c r="S118" i="3" s="1"/>
  <c r="C10" i="10"/>
  <c r="C75" i="10" s="1"/>
  <c r="B10" i="10"/>
  <c r="B75" i="10" s="1"/>
  <c r="D9" i="10"/>
  <c r="D74" i="10" s="1"/>
  <c r="B9" i="10"/>
  <c r="B74" i="10" s="1"/>
  <c r="C9" i="10"/>
  <c r="C74" i="10" s="1"/>
  <c r="E9" i="10"/>
  <c r="E74" i="10" s="1"/>
  <c r="M44" i="9"/>
  <c r="B43" i="10" s="1"/>
  <c r="B108" i="10" s="1"/>
  <c r="H91" i="3"/>
  <c r="I45" i="3"/>
  <c r="I47" i="3" s="1"/>
  <c r="I49" i="3" s="1"/>
  <c r="J14" i="3"/>
  <c r="Q117" i="3"/>
  <c r="P118" i="3"/>
  <c r="Q118" i="3" s="1"/>
  <c r="S108" i="3"/>
  <c r="R112" i="3"/>
  <c r="R122" i="3" s="1"/>
  <c r="I125" i="3" s="1"/>
  <c r="N45" i="3"/>
  <c r="E48" i="3" s="1"/>
  <c r="E49" i="3" s="1"/>
  <c r="E50" i="3" s="1"/>
  <c r="C27" i="10"/>
  <c r="C92" i="10" s="1"/>
  <c r="B27" i="10"/>
  <c r="B92" i="10" s="1"/>
  <c r="E27" i="10"/>
  <c r="E92" i="10" s="1"/>
  <c r="D27" i="10"/>
  <c r="D92" i="10" s="1"/>
  <c r="Q108" i="3"/>
  <c r="P112" i="3"/>
  <c r="Q112" i="3" s="1"/>
  <c r="C22" i="10"/>
  <c r="C87" i="10" s="1"/>
  <c r="B22" i="10"/>
  <c r="B87" i="10" s="1"/>
  <c r="E22" i="10"/>
  <c r="E87" i="10" s="1"/>
  <c r="D22" i="10"/>
  <c r="D87" i="10" s="1"/>
  <c r="G112" i="3"/>
  <c r="H112" i="3" s="1"/>
  <c r="Q94" i="3"/>
  <c r="E122" i="3"/>
  <c r="E124" i="3" s="1"/>
  <c r="J91" i="3"/>
  <c r="P45" i="3"/>
  <c r="G45" i="3"/>
  <c r="I101" i="3"/>
  <c r="J101" i="3" s="1"/>
  <c r="J100" i="3"/>
  <c r="E38" i="10"/>
  <c r="E103" i="10" s="1"/>
  <c r="D38" i="10"/>
  <c r="D103" i="10" s="1"/>
  <c r="C38" i="10"/>
  <c r="C103" i="10" s="1"/>
  <c r="B38" i="10"/>
  <c r="B103" i="10" s="1"/>
  <c r="S99" i="3"/>
  <c r="N101" i="3"/>
  <c r="I112" i="3"/>
  <c r="J112" i="3" s="1"/>
  <c r="J105" i="3"/>
  <c r="M46" i="9"/>
  <c r="B39" i="10"/>
  <c r="B104" i="10" s="1"/>
  <c r="E39" i="10"/>
  <c r="E104" i="10" s="1"/>
  <c r="D39" i="10"/>
  <c r="D104" i="10" s="1"/>
  <c r="C39" i="10"/>
  <c r="C104" i="10" s="1"/>
  <c r="N112" i="3"/>
  <c r="S105" i="3"/>
  <c r="E43" i="10" l="1"/>
  <c r="E108" i="10" s="1"/>
  <c r="C43" i="10"/>
  <c r="C108" i="10" s="1"/>
  <c r="D43" i="10"/>
  <c r="D108" i="10" s="1"/>
  <c r="S112" i="3"/>
  <c r="P122" i="3"/>
  <c r="G125" i="3" s="1"/>
  <c r="H125" i="3" s="1"/>
  <c r="D45" i="10"/>
  <c r="D110" i="10" s="1"/>
  <c r="E45" i="10"/>
  <c r="E110" i="10" s="1"/>
  <c r="C45" i="10"/>
  <c r="C110" i="10" s="1"/>
  <c r="B45" i="10"/>
  <c r="B110" i="10" s="1"/>
  <c r="Q45" i="3"/>
  <c r="G48" i="3"/>
  <c r="H48" i="3" s="1"/>
  <c r="I122" i="3"/>
  <c r="I124" i="3" s="1"/>
  <c r="I126" i="3" s="1"/>
  <c r="H45" i="3"/>
  <c r="G47" i="3"/>
  <c r="S101" i="3"/>
  <c r="N122" i="3"/>
  <c r="E125" i="3" s="1"/>
  <c r="E126" i="3" s="1"/>
  <c r="E127" i="3" s="1"/>
  <c r="G122" i="3"/>
  <c r="Q122" i="3" l="1"/>
  <c r="H122" i="3"/>
  <c r="G124" i="3"/>
  <c r="H47" i="3"/>
  <c r="G49" i="3"/>
  <c r="H49" i="3" l="1"/>
  <c r="G50" i="3"/>
  <c r="G126" i="3"/>
  <c r="H124" i="3"/>
  <c r="G127" i="3" l="1"/>
  <c r="H126" i="3"/>
</calcChain>
</file>

<file path=xl/comments1.xml><?xml version="1.0" encoding="utf-8"?>
<comments xmlns="http://schemas.openxmlformats.org/spreadsheetml/2006/main">
  <authors>
    <author>Shmoel Yaary</author>
    <author>Tomer Jakobson</author>
  </authors>
  <commentList>
    <comment ref="D6" authorId="0" shapeId="0">
      <text>
        <r>
          <rPr>
            <b/>
            <sz val="8"/>
            <color indexed="81"/>
            <rFont val="Tahoma"/>
            <family val="2"/>
          </rPr>
          <t>הנתון נמשך מהנחות מסעיף 61 א
אין לרשום בשורה זו נתונים</t>
        </r>
      </text>
    </comment>
    <comment ref="D13" authorId="1" shapeId="0">
      <text>
        <r>
          <rPr>
            <sz val="8"/>
            <color indexed="81"/>
            <rFont val="Tahoma"/>
            <family val="2"/>
          </rPr>
          <t>מלל חופשי</t>
        </r>
      </text>
    </comment>
    <comment ref="D17" authorId="1" shapeId="0">
      <text>
        <r>
          <rPr>
            <sz val="8"/>
            <color indexed="81"/>
            <rFont val="Tahoma"/>
            <family val="2"/>
          </rPr>
          <t>מלל חופשי</t>
        </r>
      </text>
    </comment>
    <comment ref="D21" authorId="1" shapeId="0">
      <text>
        <r>
          <rPr>
            <sz val="8"/>
            <color indexed="81"/>
            <rFont val="Tahoma"/>
            <family val="2"/>
          </rPr>
          <t>מלל חופשי</t>
        </r>
      </text>
    </comment>
    <comment ref="D25" authorId="1" shapeId="0">
      <text>
        <r>
          <rPr>
            <sz val="8"/>
            <color indexed="81"/>
            <rFont val="Tahoma"/>
            <family val="2"/>
          </rPr>
          <t>מלל חופשי</t>
        </r>
      </text>
    </comment>
    <comment ref="D26" authorId="1" shapeId="0">
      <text>
        <r>
          <rPr>
            <sz val="8"/>
            <color indexed="81"/>
            <rFont val="Tahoma"/>
            <family val="2"/>
          </rPr>
          <t>מלל חופשי</t>
        </r>
      </text>
    </comment>
    <comment ref="D36" authorId="0" shapeId="0">
      <text>
        <r>
          <rPr>
            <sz val="8"/>
            <color indexed="81"/>
            <rFont val="Tahoma"/>
            <family val="2"/>
          </rPr>
          <t xml:space="preserve">מלל חופשי
</t>
        </r>
      </text>
    </comment>
    <comment ref="D37" authorId="1" shapeId="0">
      <text>
        <r>
          <rPr>
            <sz val="8"/>
            <color indexed="81"/>
            <rFont val="Tahoma"/>
            <family val="2"/>
          </rPr>
          <t>מלל חופשי</t>
        </r>
      </text>
    </comment>
    <comment ref="D38" authorId="1" shapeId="0">
      <text>
        <r>
          <rPr>
            <sz val="8"/>
            <color indexed="81"/>
            <rFont val="Tahoma"/>
            <family val="2"/>
          </rPr>
          <t>מלל חופשי</t>
        </r>
      </text>
    </comment>
    <comment ref="D39" authorId="1" shapeId="0">
      <text>
        <r>
          <rPr>
            <sz val="8"/>
            <color indexed="81"/>
            <rFont val="Tahoma"/>
            <family val="2"/>
          </rPr>
          <t>מלל חופשי</t>
        </r>
      </text>
    </comment>
    <comment ref="D40" authorId="1" shapeId="0">
      <text>
        <r>
          <rPr>
            <sz val="8"/>
            <color indexed="81"/>
            <rFont val="Tahoma"/>
            <family val="2"/>
          </rPr>
          <t>מלל חופשי</t>
        </r>
      </text>
    </comment>
    <comment ref="D44" authorId="1" shapeId="0">
      <text>
        <r>
          <rPr>
            <sz val="8"/>
            <color indexed="81"/>
            <rFont val="Tahoma"/>
            <family val="2"/>
          </rPr>
          <t>מלל חופשי</t>
        </r>
      </text>
    </comment>
    <comment ref="D45" authorId="1" shapeId="0">
      <text>
        <r>
          <rPr>
            <sz val="8"/>
            <color indexed="81"/>
            <rFont val="Tahoma"/>
            <family val="2"/>
          </rPr>
          <t>מלל חופשי</t>
        </r>
      </text>
    </comment>
    <comment ref="D46" authorId="1" shapeId="0">
      <text>
        <r>
          <rPr>
            <sz val="8"/>
            <color indexed="81"/>
            <rFont val="Tahoma"/>
            <family val="2"/>
          </rPr>
          <t>מלל חופשי</t>
        </r>
      </text>
    </comment>
    <comment ref="D59" authorId="0" shapeId="0">
      <text>
        <r>
          <rPr>
            <sz val="8"/>
            <color indexed="81"/>
            <rFont val="Tahoma"/>
            <family val="2"/>
          </rPr>
          <t xml:space="preserve">סעיף למילוי עצמי
</t>
        </r>
      </text>
    </comment>
    <comment ref="D60" authorId="1" shapeId="0">
      <text>
        <r>
          <rPr>
            <sz val="8"/>
            <color indexed="81"/>
            <rFont val="Tahoma"/>
            <family val="2"/>
          </rPr>
          <t>מלל חופשי</t>
        </r>
      </text>
    </comment>
    <comment ref="D61" authorId="1" shapeId="0">
      <text>
        <r>
          <rPr>
            <sz val="8"/>
            <color indexed="81"/>
            <rFont val="Tahoma"/>
            <family val="2"/>
          </rPr>
          <t>מלל חופשי</t>
        </r>
      </text>
    </comment>
    <comment ref="D62" authorId="1" shapeId="0">
      <text>
        <r>
          <rPr>
            <sz val="8"/>
            <color indexed="81"/>
            <rFont val="Tahoma"/>
            <family val="2"/>
          </rPr>
          <t>מלל חופשי</t>
        </r>
      </text>
    </comment>
    <comment ref="D63" authorId="1" shapeId="0">
      <text>
        <r>
          <rPr>
            <sz val="8"/>
            <color indexed="81"/>
            <rFont val="Tahoma"/>
            <family val="2"/>
          </rPr>
          <t>מלל חופשי</t>
        </r>
      </text>
    </comment>
    <comment ref="D76" authorId="0" shapeId="0">
      <text>
        <r>
          <rPr>
            <sz val="8"/>
            <color indexed="81"/>
            <rFont val="Tahoma"/>
            <family val="2"/>
          </rPr>
          <t xml:space="preserve">סעיף למילוי עצמי
</t>
        </r>
      </text>
    </comment>
    <comment ref="D77" authorId="1" shapeId="0">
      <text>
        <r>
          <rPr>
            <sz val="8"/>
            <color indexed="81"/>
            <rFont val="Tahoma"/>
            <family val="2"/>
          </rPr>
          <t>מלל חופשי</t>
        </r>
      </text>
    </comment>
    <comment ref="D78" authorId="1" shapeId="0">
      <text>
        <r>
          <rPr>
            <sz val="8"/>
            <color indexed="81"/>
            <rFont val="Tahoma"/>
            <family val="2"/>
          </rPr>
          <t>מלל חופשי</t>
        </r>
      </text>
    </comment>
    <comment ref="D82" authorId="1" shapeId="0">
      <text>
        <r>
          <rPr>
            <sz val="8"/>
            <color indexed="81"/>
            <rFont val="Tahoma"/>
            <family val="2"/>
          </rPr>
          <t>מלל חופשי</t>
        </r>
      </text>
    </comment>
    <comment ref="D86" authorId="1" shapeId="0">
      <text>
        <r>
          <rPr>
            <sz val="8"/>
            <color indexed="81"/>
            <rFont val="Tahoma"/>
            <family val="2"/>
          </rPr>
          <t>מלל חופשי</t>
        </r>
      </text>
    </comment>
    <comment ref="D90" authorId="1" shapeId="0">
      <text>
        <r>
          <rPr>
            <sz val="8"/>
            <color indexed="81"/>
            <rFont val="Tahoma"/>
            <family val="2"/>
          </rPr>
          <t>מלל חופשי</t>
        </r>
      </text>
    </comment>
    <comment ref="D91" authorId="1" shapeId="0">
      <text>
        <r>
          <rPr>
            <sz val="8"/>
            <color indexed="81"/>
            <rFont val="Tahoma"/>
            <family val="2"/>
          </rPr>
          <t>מלל חופשי</t>
        </r>
      </text>
    </comment>
    <comment ref="D95" authorId="1" shapeId="0">
      <text>
        <r>
          <rPr>
            <sz val="8"/>
            <color indexed="81"/>
            <rFont val="Tahoma"/>
            <family val="2"/>
          </rPr>
          <t>מלל חופשי</t>
        </r>
      </text>
    </comment>
    <comment ref="D99" authorId="1" shapeId="0">
      <text>
        <r>
          <rPr>
            <sz val="8"/>
            <color indexed="81"/>
            <rFont val="Tahoma"/>
            <family val="2"/>
          </rPr>
          <t>מלל חופשי</t>
        </r>
      </text>
    </comment>
    <comment ref="D110" authorId="1" shapeId="0">
      <text>
        <r>
          <rPr>
            <sz val="8"/>
            <color indexed="81"/>
            <rFont val="Tahoma"/>
            <family val="2"/>
          </rPr>
          <t>מלל חופשי</t>
        </r>
      </text>
    </comment>
    <comment ref="D111" authorId="1" shapeId="0">
      <text>
        <r>
          <rPr>
            <sz val="8"/>
            <color indexed="81"/>
            <rFont val="Tahoma"/>
            <family val="2"/>
          </rPr>
          <t>מלל חופשי</t>
        </r>
      </text>
    </comment>
    <comment ref="D112" authorId="1" shapeId="0">
      <text>
        <r>
          <rPr>
            <sz val="8"/>
            <color indexed="81"/>
            <rFont val="Tahoma"/>
            <family val="2"/>
          </rPr>
          <t>מלל חופשי</t>
        </r>
      </text>
    </comment>
    <comment ref="D113" authorId="1" shapeId="0">
      <text>
        <r>
          <rPr>
            <sz val="8"/>
            <color indexed="81"/>
            <rFont val="Tahoma"/>
            <family val="2"/>
          </rPr>
          <t>מלל חופשי</t>
        </r>
      </text>
    </comment>
    <comment ref="D122" authorId="1" shapeId="0">
      <text>
        <r>
          <rPr>
            <sz val="8"/>
            <color indexed="81"/>
            <rFont val="Tahoma"/>
            <family val="2"/>
          </rPr>
          <t>מלל חופשי</t>
        </r>
      </text>
    </comment>
    <comment ref="D126" authorId="1" shapeId="0">
      <text>
        <r>
          <rPr>
            <sz val="8"/>
            <color indexed="81"/>
            <rFont val="Tahoma"/>
            <family val="2"/>
          </rPr>
          <t>מלל חופשי</t>
        </r>
      </text>
    </comment>
    <comment ref="D130" authorId="1" shapeId="0">
      <text>
        <r>
          <rPr>
            <sz val="8"/>
            <color indexed="81"/>
            <rFont val="Tahoma"/>
            <family val="2"/>
          </rPr>
          <t>מלל חופשי</t>
        </r>
      </text>
    </comment>
    <comment ref="D134" authorId="1" shapeId="0">
      <text>
        <r>
          <rPr>
            <sz val="8"/>
            <color indexed="81"/>
            <rFont val="Tahoma"/>
            <family val="2"/>
          </rPr>
          <t>מלל חופשי</t>
        </r>
      </text>
    </comment>
    <comment ref="D140" authorId="1" shapeId="0">
      <text>
        <r>
          <rPr>
            <sz val="8"/>
            <color indexed="81"/>
            <rFont val="Tahoma"/>
            <family val="2"/>
          </rPr>
          <t>מלל חופשי</t>
        </r>
      </text>
    </comment>
    <comment ref="D150" authorId="0" shapeId="0">
      <text>
        <r>
          <rPr>
            <sz val="8"/>
            <color indexed="81"/>
            <rFont val="Tahoma"/>
            <family val="2"/>
          </rPr>
          <t xml:space="preserve">מלל חופשי
</t>
        </r>
      </text>
    </comment>
    <comment ref="D151" authorId="1" shapeId="0">
      <text>
        <r>
          <rPr>
            <sz val="8"/>
            <color indexed="81"/>
            <rFont val="Tahoma"/>
            <family val="2"/>
          </rPr>
          <t>מלל חופשי</t>
        </r>
      </text>
    </comment>
    <comment ref="D152" authorId="1" shapeId="0">
      <text>
        <r>
          <rPr>
            <sz val="8"/>
            <color indexed="81"/>
            <rFont val="Tahoma"/>
            <family val="2"/>
          </rPr>
          <t>מלל חופשי</t>
        </r>
      </text>
    </comment>
    <comment ref="D153" authorId="1" shapeId="0">
      <text>
        <r>
          <rPr>
            <sz val="8"/>
            <color indexed="81"/>
            <rFont val="Tahoma"/>
            <family val="2"/>
          </rPr>
          <t>מלל חופשי</t>
        </r>
      </text>
    </comment>
    <comment ref="D154" authorId="1" shapeId="0">
      <text>
        <r>
          <rPr>
            <sz val="8"/>
            <color indexed="81"/>
            <rFont val="Tahoma"/>
            <family val="2"/>
          </rPr>
          <t>מלל חופשי</t>
        </r>
      </text>
    </comment>
    <comment ref="D158" authorId="1" shapeId="0">
      <text>
        <r>
          <rPr>
            <sz val="8"/>
            <color indexed="81"/>
            <rFont val="Tahoma"/>
            <family val="2"/>
          </rPr>
          <t>מלל חופשי</t>
        </r>
      </text>
    </comment>
    <comment ref="D159" authorId="1" shapeId="0">
      <text>
        <r>
          <rPr>
            <sz val="8"/>
            <color indexed="81"/>
            <rFont val="Tahoma"/>
            <family val="2"/>
          </rPr>
          <t>מלל חופשי</t>
        </r>
      </text>
    </comment>
    <comment ref="D160" authorId="1" shapeId="0">
      <text>
        <r>
          <rPr>
            <sz val="8"/>
            <color indexed="81"/>
            <rFont val="Tahoma"/>
            <family val="2"/>
          </rPr>
          <t>מלל חופשי</t>
        </r>
      </text>
    </comment>
    <comment ref="D173" authorId="0" shapeId="0">
      <text>
        <r>
          <rPr>
            <sz val="8"/>
            <color indexed="81"/>
            <rFont val="Tahoma"/>
            <family val="2"/>
          </rPr>
          <t xml:space="preserve">סעיף למילוי עצמי
</t>
        </r>
      </text>
    </comment>
    <comment ref="D174" authorId="1" shapeId="0">
      <text>
        <r>
          <rPr>
            <sz val="8"/>
            <color indexed="81"/>
            <rFont val="Tahoma"/>
            <family val="2"/>
          </rPr>
          <t>מלל חופשי</t>
        </r>
      </text>
    </comment>
    <comment ref="D175" authorId="1" shapeId="0">
      <text>
        <r>
          <rPr>
            <sz val="8"/>
            <color indexed="81"/>
            <rFont val="Tahoma"/>
            <family val="2"/>
          </rPr>
          <t>מלל חופשי</t>
        </r>
      </text>
    </comment>
    <comment ref="D176" authorId="1" shapeId="0">
      <text>
        <r>
          <rPr>
            <sz val="8"/>
            <color indexed="81"/>
            <rFont val="Tahoma"/>
            <family val="2"/>
          </rPr>
          <t>מלל חופשי</t>
        </r>
      </text>
    </comment>
    <comment ref="D177" authorId="1" shapeId="0">
      <text>
        <r>
          <rPr>
            <sz val="8"/>
            <color indexed="81"/>
            <rFont val="Tahoma"/>
            <family val="2"/>
          </rPr>
          <t>מלל חופשי</t>
        </r>
      </text>
    </comment>
    <comment ref="D190" authorId="0" shapeId="0">
      <text>
        <r>
          <rPr>
            <sz val="8"/>
            <color indexed="81"/>
            <rFont val="Tahoma"/>
            <family val="2"/>
          </rPr>
          <t xml:space="preserve">סעיף למילוי עצמי
</t>
        </r>
      </text>
    </comment>
    <comment ref="D191" authorId="1" shapeId="0">
      <text>
        <r>
          <rPr>
            <sz val="8"/>
            <color indexed="81"/>
            <rFont val="Tahoma"/>
            <family val="2"/>
          </rPr>
          <t>מלל חופשי</t>
        </r>
      </text>
    </comment>
    <comment ref="D192" authorId="1" shapeId="0">
      <text>
        <r>
          <rPr>
            <sz val="8"/>
            <color indexed="81"/>
            <rFont val="Tahoma"/>
            <family val="2"/>
          </rPr>
          <t>מלל חופשי</t>
        </r>
      </text>
    </comment>
    <comment ref="D193" authorId="1" shapeId="0">
      <text>
        <r>
          <rPr>
            <sz val="8"/>
            <color indexed="81"/>
            <rFont val="Tahoma"/>
            <family val="2"/>
          </rPr>
          <t>מלל חופשי</t>
        </r>
      </text>
    </comment>
    <comment ref="D194" authorId="1" shapeId="0">
      <text>
        <r>
          <rPr>
            <sz val="8"/>
            <color indexed="81"/>
            <rFont val="Tahoma"/>
            <family val="2"/>
          </rPr>
          <t>מלל חופשי</t>
        </r>
      </text>
    </comment>
    <comment ref="D195" authorId="1" shapeId="0">
      <text>
        <r>
          <rPr>
            <sz val="8"/>
            <color indexed="81"/>
            <rFont val="Tahoma"/>
            <family val="2"/>
          </rPr>
          <t>מלל חופשי</t>
        </r>
      </text>
    </comment>
    <comment ref="D196" authorId="1" shapeId="0">
      <text>
        <r>
          <rPr>
            <sz val="8"/>
            <color indexed="81"/>
            <rFont val="Tahoma"/>
            <family val="2"/>
          </rPr>
          <t>מלל חופשי</t>
        </r>
      </text>
    </comment>
    <comment ref="D197" authorId="1" shapeId="0">
      <text>
        <r>
          <rPr>
            <sz val="8"/>
            <color indexed="81"/>
            <rFont val="Tahoma"/>
            <family val="2"/>
          </rPr>
          <t>מלל חופשי</t>
        </r>
      </text>
    </comment>
    <comment ref="D209" authorId="1" shapeId="0">
      <text>
        <r>
          <rPr>
            <sz val="8"/>
            <color indexed="81"/>
            <rFont val="Tahoma"/>
            <family val="2"/>
          </rPr>
          <t>מלל חופשי</t>
        </r>
      </text>
    </comment>
    <comment ref="D213" authorId="1" shapeId="0">
      <text>
        <r>
          <rPr>
            <sz val="8"/>
            <color indexed="81"/>
            <rFont val="Tahoma"/>
            <family val="2"/>
          </rPr>
          <t>מלל חופשי</t>
        </r>
      </text>
    </comment>
    <comment ref="D217" authorId="1" shapeId="0">
      <text>
        <r>
          <rPr>
            <sz val="8"/>
            <color indexed="81"/>
            <rFont val="Tahoma"/>
            <family val="2"/>
          </rPr>
          <t>מלל חופשי</t>
        </r>
      </text>
    </comment>
    <comment ref="D221" authorId="1" shapeId="0">
      <text>
        <r>
          <rPr>
            <sz val="8"/>
            <color indexed="81"/>
            <rFont val="Tahoma"/>
            <family val="2"/>
          </rPr>
          <t>מלל חופשי</t>
        </r>
      </text>
    </comment>
    <comment ref="D225" authorId="1" shapeId="0">
      <text>
        <r>
          <rPr>
            <sz val="8"/>
            <color indexed="81"/>
            <rFont val="Tahoma"/>
            <family val="2"/>
          </rPr>
          <t>מלל חופשי</t>
        </r>
      </text>
    </comment>
    <comment ref="D229" authorId="1" shapeId="0">
      <text>
        <r>
          <rPr>
            <sz val="8"/>
            <color indexed="81"/>
            <rFont val="Tahoma"/>
            <family val="2"/>
          </rPr>
          <t>מלל חופשי</t>
        </r>
      </text>
    </comment>
    <comment ref="E241" authorId="0" shapeId="0">
      <text>
        <r>
          <rPr>
            <b/>
            <sz val="8"/>
            <color indexed="81"/>
            <rFont val="Tahoma"/>
            <family val="2"/>
          </rPr>
          <t>Shmoel Yaary:</t>
        </r>
        <r>
          <rPr>
            <sz val="8"/>
            <color indexed="81"/>
            <rFont val="Tahoma"/>
            <family val="2"/>
          </rPr>
          <t xml:space="preserve">
יש לרשום </t>
        </r>
      </text>
    </comment>
    <comment ref="F254" authorId="0" shapeId="0">
      <text>
        <r>
          <rPr>
            <sz val="8"/>
            <color indexed="81"/>
            <rFont val="Tahoma"/>
            <family val="2"/>
          </rPr>
          <t xml:space="preserve">
יש לקלוט בפורמט
DD/MM/YYYY</t>
        </r>
      </text>
    </comment>
  </commentList>
</comments>
</file>

<file path=xl/comments2.xml><?xml version="1.0" encoding="utf-8"?>
<comments xmlns="http://schemas.openxmlformats.org/spreadsheetml/2006/main">
  <authors>
    <author>IBM_USER</author>
  </authors>
  <commentList>
    <comment ref="J8" authorId="0" shapeId="0">
      <text>
        <r>
          <rPr>
            <sz val="11"/>
            <color indexed="81"/>
            <rFont val="Arial"/>
            <family val="2"/>
          </rPr>
          <t>ניתן להוסיף בעמודה כוכבית למיון מחדש</t>
        </r>
        <r>
          <rPr>
            <sz val="8"/>
            <color indexed="81"/>
            <rFont val="Tahoma"/>
            <family val="2"/>
          </rPr>
          <t xml:space="preserve">
</t>
        </r>
      </text>
    </comment>
  </commentList>
</comments>
</file>

<file path=xl/sharedStrings.xml><?xml version="1.0" encoding="utf-8"?>
<sst xmlns="http://schemas.openxmlformats.org/spreadsheetml/2006/main" count="671" uniqueCount="289">
  <si>
    <t>תקבולים</t>
  </si>
  <si>
    <t>תשלומים</t>
  </si>
  <si>
    <t>מספר ושם הפרק</t>
  </si>
  <si>
    <t>תקציב</t>
  </si>
  <si>
    <t>ביצוע</t>
  </si>
  <si>
    <t>מיסים ומענקים</t>
  </si>
  <si>
    <t>6א</t>
  </si>
  <si>
    <t>11 מיסים גביה עצמית ארנונה</t>
  </si>
  <si>
    <t>61 מנהל כללי</t>
  </si>
  <si>
    <t>15 השתתפות מוסדות</t>
  </si>
  <si>
    <t xml:space="preserve">61 א. הנחות מיסי ועד מקומי </t>
  </si>
  <si>
    <t>16 הכנסות מימון</t>
  </si>
  <si>
    <t>62 מנהל כספי</t>
  </si>
  <si>
    <t>19 השתתפות המועצה</t>
  </si>
  <si>
    <t>6ב</t>
  </si>
  <si>
    <t>הוצאות מימון</t>
  </si>
  <si>
    <t>63 הוצאות מימון</t>
  </si>
  <si>
    <t>שרותים מקומיים   גביה עצמית</t>
  </si>
  <si>
    <t>7</t>
  </si>
  <si>
    <t>21 תברואה</t>
  </si>
  <si>
    <t>71 תברואה</t>
  </si>
  <si>
    <t>22 שמירה וביטחון</t>
  </si>
  <si>
    <t>72 שמירה וביטחון</t>
  </si>
  <si>
    <t>24 נכסים ציבוריים</t>
  </si>
  <si>
    <t>74 נכסים ציבוריים</t>
  </si>
  <si>
    <t>25 חגיגות, מבצעים וארועים</t>
  </si>
  <si>
    <t>75 חגיגות, מבצעים ואירועים</t>
  </si>
  <si>
    <t>שרותים ממלכתיים  גביה עצמית</t>
  </si>
  <si>
    <t>31 חינוך</t>
  </si>
  <si>
    <t>81 חינוך</t>
  </si>
  <si>
    <t>32 תרבות</t>
  </si>
  <si>
    <t>82 תרבות</t>
  </si>
  <si>
    <t>33 בריאות</t>
  </si>
  <si>
    <t>83 בריאות</t>
  </si>
  <si>
    <t xml:space="preserve">35 דת </t>
  </si>
  <si>
    <t>85 דת</t>
  </si>
  <si>
    <t>36 קליטת עלייה</t>
  </si>
  <si>
    <t>86  קליטת עלייה</t>
  </si>
  <si>
    <t>37 איכות הסביבה</t>
  </si>
  <si>
    <t>87 איכות הסביבה</t>
  </si>
  <si>
    <t>מפעלים</t>
  </si>
  <si>
    <t>43 נכסים</t>
  </si>
  <si>
    <t>93 נכסים</t>
  </si>
  <si>
    <t>48 מפעלים אחרים</t>
  </si>
  <si>
    <t>98 מפעלים אחרים</t>
  </si>
  <si>
    <t>שכר</t>
  </si>
  <si>
    <t>הנהלה וכלליות - פרק 6</t>
  </si>
  <si>
    <t>שרותים מקומיים - פרק 7</t>
  </si>
  <si>
    <t>שרותים ממלכתיים - פרק 8</t>
  </si>
  <si>
    <t>הכנסות שלא תוקצבו</t>
  </si>
  <si>
    <t>99</t>
  </si>
  <si>
    <t>השתתפות בתב"ר מועצה</t>
  </si>
  <si>
    <t>סה"כ כללי</t>
  </si>
  <si>
    <t>סה"כ תקבולים</t>
  </si>
  <si>
    <t>סה"כ תשלומים</t>
  </si>
  <si>
    <t>עודף (גרעון) השנה</t>
  </si>
  <si>
    <t>חינוך</t>
  </si>
  <si>
    <t>תרבות</t>
  </si>
  <si>
    <t xml:space="preserve">סוג </t>
  </si>
  <si>
    <t>פרקי תקציב</t>
  </si>
  <si>
    <t>שם נושא</t>
  </si>
  <si>
    <t>הכנסות</t>
  </si>
  <si>
    <t>שרותים מקומיים</t>
  </si>
  <si>
    <t>שמירה ובטחון</t>
  </si>
  <si>
    <t>שרותים ממלכתיים</t>
  </si>
  <si>
    <t>תלמוד תורה</t>
  </si>
  <si>
    <t>בריאות</t>
  </si>
  <si>
    <t>דת</t>
  </si>
  <si>
    <t>תאורת רחובות</t>
  </si>
  <si>
    <t>הוצאות</t>
  </si>
  <si>
    <t>הנהלה כללית</t>
  </si>
  <si>
    <t>סה"כ</t>
  </si>
  <si>
    <t>אושר באסיפת חברים בתאריך_____________</t>
  </si>
  <si>
    <t>שם יו"ר מזכירות/ועד____________________</t>
  </si>
  <si>
    <t>מצ"ב מסמך מפורט מתאריך  ________ להסברי סטיות.</t>
  </si>
  <si>
    <t>חתימת  יו"ר מזכירות/ועד__________________</t>
  </si>
  <si>
    <t>תקציב לשנת 2011</t>
  </si>
  <si>
    <t>סעיף</t>
  </si>
  <si>
    <t>השתתפות מוסדות</t>
  </si>
  <si>
    <t>הכנסות מימון</t>
  </si>
  <si>
    <t>34 רווחה</t>
  </si>
  <si>
    <t>84 רווחה</t>
  </si>
  <si>
    <t>נכסים ציבוריים</t>
  </si>
  <si>
    <t>כבישים פנימיים ומדרכות</t>
  </si>
  <si>
    <t>בריכות שחיה</t>
  </si>
  <si>
    <t>בתי עלמין</t>
  </si>
  <si>
    <t>נכסים ציבוריים אחרים</t>
  </si>
  <si>
    <t>תברואה</t>
  </si>
  <si>
    <t>חגיגות, מבצעים וארועים</t>
  </si>
  <si>
    <t>גני ילדים גיל חובה</t>
  </si>
  <si>
    <t>גני ילדים טרום חובה</t>
  </si>
  <si>
    <t>חטיבות ביניים</t>
  </si>
  <si>
    <t>תרבות תורנית</t>
  </si>
  <si>
    <t>חוגי נוער</t>
  </si>
  <si>
    <t>קיטנות נוער</t>
  </si>
  <si>
    <t>תנועות נוער</t>
  </si>
  <si>
    <t>רווחה</t>
  </si>
  <si>
    <t>קליטת עליה</t>
  </si>
  <si>
    <t>איכות הסביבה</t>
  </si>
  <si>
    <t>נכסים</t>
  </si>
  <si>
    <t>מינהל כללי</t>
  </si>
  <si>
    <t>מינהל כספי</t>
  </si>
  <si>
    <t>פרעון מלוות</t>
  </si>
  <si>
    <t>חינוך יסודי</t>
  </si>
  <si>
    <t xml:space="preserve">חוגים </t>
  </si>
  <si>
    <t xml:space="preserve">קייטנות </t>
  </si>
  <si>
    <t xml:space="preserve">ספריות </t>
  </si>
  <si>
    <t xml:space="preserve">מקהלה </t>
  </si>
  <si>
    <t>אחרות</t>
  </si>
  <si>
    <t>סה"כ הכנסות</t>
  </si>
  <si>
    <t>סה"כ הוצאות</t>
  </si>
  <si>
    <r>
      <t>64 פרעון מלוות</t>
    </r>
    <r>
      <rPr>
        <sz val="12"/>
        <rFont val="Arial"/>
        <family val="2"/>
      </rPr>
      <t xml:space="preserve"> </t>
    </r>
  </si>
  <si>
    <t>61א</t>
  </si>
  <si>
    <t>99 השתתפות בתב"ר מועצה</t>
  </si>
  <si>
    <t>הפרשים</t>
  </si>
  <si>
    <t>הסבר</t>
  </si>
  <si>
    <t>תב"ר מועצה</t>
  </si>
  <si>
    <t>% סטיה</t>
  </si>
  <si>
    <t>בסיס נתונים לבניית דוח תקציב אחיד כולל חריגים</t>
  </si>
  <si>
    <r>
      <t>64 פרעון מלוות</t>
    </r>
    <r>
      <rPr>
        <sz val="8"/>
        <rFont val="David"/>
        <family val="2"/>
        <charset val="177"/>
      </rPr>
      <t xml:space="preserve"> </t>
    </r>
  </si>
  <si>
    <t xml:space="preserve">תעריף אגרת שמירה לחודש:  </t>
  </si>
  <si>
    <t>אישור מועצה  מיום</t>
  </si>
  <si>
    <t>שטח במ"ר לחיוב בארנונת ועד מקומי</t>
  </si>
  <si>
    <t>שינוי מתקציב 2011 לביצוע 2009</t>
  </si>
  <si>
    <t>מעונות ופעוטונים</t>
  </si>
  <si>
    <t>צהרונים</t>
  </si>
  <si>
    <t>ריהוט רחוב ומתקני משחקים</t>
  </si>
  <si>
    <t>משרות</t>
  </si>
  <si>
    <t>מספר עובדים</t>
  </si>
  <si>
    <t>מס' עובדים  הנהלה וכלליות</t>
  </si>
  <si>
    <t>מס' עובדים שרותים מקומיים</t>
  </si>
  <si>
    <t>מס' עובדים  שרותים ממלכתיים</t>
  </si>
  <si>
    <t>השתתפות הישוב בתב"ר המועצה</t>
  </si>
  <si>
    <t>ועד מקומי לדוגמא</t>
  </si>
  <si>
    <t>בדיקת איזון התקציב</t>
  </si>
  <si>
    <t>תאריך אישור מועצה</t>
  </si>
  <si>
    <t>לועד מקומי:</t>
  </si>
  <si>
    <t xml:space="preserve">תקציב לשנת: </t>
  </si>
  <si>
    <t>ועד מקומי:</t>
  </si>
  <si>
    <t xml:space="preserve">תקציב  </t>
  </si>
  <si>
    <t xml:space="preserve">ביצוע  </t>
  </si>
  <si>
    <t>שינוי בתקציב השנה לעומת שנה קודמת</t>
  </si>
  <si>
    <t>ב-%</t>
  </si>
  <si>
    <t>%שינוי</t>
  </si>
  <si>
    <t xml:space="preserve">הנהלה וכלליות  </t>
  </si>
  <si>
    <t xml:space="preserve">שרותים מקומיים </t>
  </si>
  <si>
    <t xml:space="preserve">שרותים ממלכתיים </t>
  </si>
  <si>
    <t xml:space="preserve">מפעלים </t>
  </si>
  <si>
    <t>שכר-מידע נוסף</t>
  </si>
  <si>
    <t xml:space="preserve">מ- </t>
  </si>
  <si>
    <t>לתקציב</t>
  </si>
  <si>
    <t xml:space="preserve">הסברים לסטיות  בין תקציב </t>
  </si>
  <si>
    <t>בכפוף לכך שהשינוי מעל או (מתחת) ל-10% (תנאים מצטברים)</t>
  </si>
  <si>
    <t xml:space="preserve">ההסברים מתיחסיים למקרים שבהם השינוי בין שנה לשנה הוא מעל או (מתחת) 35 אלפי ₪ </t>
  </si>
  <si>
    <t>מים</t>
  </si>
  <si>
    <t>41 מים</t>
  </si>
  <si>
    <t>59 אחרות</t>
  </si>
  <si>
    <t>הנחות מיסי ועד מקומי</t>
  </si>
  <si>
    <t>91 מים</t>
  </si>
  <si>
    <t>תאורת בטחון</t>
  </si>
  <si>
    <t>הוצ' שמירה אחרות</t>
  </si>
  <si>
    <t>מתנ"סים/מועדון</t>
  </si>
  <si>
    <t>סמל</t>
  </si>
  <si>
    <t>תיאור</t>
  </si>
  <si>
    <t>ניתן להקלדה (כן/לא)</t>
  </si>
  <si>
    <t>שטח הנתונים</t>
  </si>
  <si>
    <t>לא</t>
  </si>
  <si>
    <t>תא המיועד להקלדת נתונים</t>
  </si>
  <si>
    <t>כן</t>
  </si>
  <si>
    <t>תא מחושב אוטומטית</t>
  </si>
  <si>
    <t>(***)</t>
  </si>
  <si>
    <t>טקסט חופשי</t>
  </si>
  <si>
    <t xml:space="preserve"> * בכותרת טור</t>
  </si>
  <si>
    <t>עמודת טקסט חופשי לסימון הפניה להתאמה / ביאור</t>
  </si>
  <si>
    <t>תקציב לשנת</t>
  </si>
  <si>
    <t>תקציב לשנה קודמת</t>
  </si>
  <si>
    <t>שם יו"ר הוועד</t>
  </si>
  <si>
    <t>עלות</t>
  </si>
  <si>
    <t>כשהועד הוא הספק</t>
  </si>
  <si>
    <t>בשקלים חדשים</t>
  </si>
  <si>
    <t>חוסר איזון</t>
  </si>
  <si>
    <t>בתי אב לאגרת שמירה</t>
  </si>
  <si>
    <t>תעריף ארנונה במקרים בו גובה הועד עבור המועצה</t>
  </si>
  <si>
    <t>סכום גביה של הוועד עבור ארנונת מועצה</t>
  </si>
  <si>
    <t>הגביה של הוועד עבור ארנונת מועצה</t>
  </si>
  <si>
    <t>תעריף ארנונת מועצה   למ"ר</t>
  </si>
  <si>
    <t>תעריף ארנונת ועד מקומי  למ"ר</t>
  </si>
  <si>
    <t>חתימת  הוועד ויו"ר ועד</t>
  </si>
  <si>
    <t>אושר בישיבת  הוועד בתאריך</t>
  </si>
  <si>
    <t xml:space="preserve">אחוז צפוי של גבית מיסי ועד מהחיוב השנתי בלבד </t>
  </si>
  <si>
    <t>מתקני  ופעולות ספורט</t>
  </si>
  <si>
    <t>מתקני ופעולת ספורט</t>
  </si>
  <si>
    <t>***</t>
  </si>
  <si>
    <t>מדינת ישראל</t>
  </si>
  <si>
    <t>משרד הפנים</t>
  </si>
  <si>
    <t>אגף  בכיר לביקורת ברשויות המקומיות</t>
  </si>
  <si>
    <t>בכבוד רב,</t>
  </si>
  <si>
    <t>עפרה ברכה</t>
  </si>
  <si>
    <t xml:space="preserve">                                 </t>
  </si>
  <si>
    <t xml:space="preserve">             מנהלת אגף בכיר לביקורת </t>
  </si>
  <si>
    <t xml:space="preserve">והממונה על החשבונות        </t>
  </si>
  <si>
    <t xml:space="preserve">רחוב שלומציון המלכה 1 ירושלים 91012  ת.ד. 1333  טלפון: 6293300- 02  פקס: 6293336– 02            </t>
  </si>
  <si>
    <r>
      <t xml:space="preserve">                         אתר המשרד: </t>
    </r>
    <r>
      <rPr>
        <b/>
        <sz val="9"/>
        <rFont val="Times New Roman"/>
        <family val="1"/>
      </rPr>
      <t>www.pnim.gov.il</t>
    </r>
  </si>
  <si>
    <r>
      <t xml:space="preserve">                                                                      דואר אלקטרוני: </t>
    </r>
    <r>
      <rPr>
        <b/>
        <sz val="9"/>
        <rFont val="Times New Roman"/>
        <family val="1"/>
      </rPr>
      <t>me-bikoret@moin.gov.il</t>
    </r>
  </si>
  <si>
    <t>שם הוועד המקומי</t>
  </si>
  <si>
    <t>הסברים והנחיות</t>
  </si>
  <si>
    <t>למילוי תקציב אחיד  ועד מקומי</t>
  </si>
  <si>
    <t>דגשים מקצועיים להפעלת היישום וגליונותיו</t>
  </si>
  <si>
    <t>יישום האקסל מורכב מהגליונות כדלקמן:</t>
  </si>
  <si>
    <t>א.מקרא.</t>
  </si>
  <si>
    <t>בכל מקרה של בעיה ניתן לפנות לאגף לביקורת באמצעות המייל    me-bikoret@moin.gov.il</t>
  </si>
  <si>
    <t xml:space="preserve">א.  </t>
  </si>
  <si>
    <t>על התקציב המאושר שיועבר למועצה יחתום ראש הועד, ויצרף פרוטוקול ישיבה של הוועד שאישרה את התקציב.</t>
  </si>
  <si>
    <t>ב.תקציב אחיד, מופק אוטומטית לאחר מילוי נתונים.</t>
  </si>
  <si>
    <t>ג. נייר עזר לסטיות, מופק אוטומטית לאחר מילוי נתונים.</t>
  </si>
  <si>
    <t>ד. בסיס נתונים, קובץ להקלדת הנתונים.</t>
  </si>
  <si>
    <t>ב.</t>
  </si>
  <si>
    <t>ג.</t>
  </si>
  <si>
    <t xml:space="preserve">חשוב להבין כי הכנת תקציב, במתכונת אחידה, על ידי כלל הוועדים המקומיים במועצה תאפשר הן למועצה והן לוועד לדבר בשפה אחידה, ובכך לשפר את האפקטיביות של ביצוע התקציב תוך התאמת הציפיות בין הצדדים.  </t>
  </si>
  <si>
    <t>יישום זה הוכן ככלי ידידותי למשתמש, תוך הבנה כי מרבית המשתמשים בו אינם מתמחים בתחום הרישום, התקציבי והחשבונאי, של עולם הרשויות המקומיות.</t>
  </si>
  <si>
    <t>בהכנת התקציב מומלץ להעזר, בייחוד בשנה הראשונה למתכונת זו, בגזברי המועצות, בכל האמור למונחים לא ברורים או להגדרת אופי הפעולות. כך שיהיה ברור הן לוועד והן למועצה כי פעולות חינוך, תרבות, שמירה וכו' מוגדרות ע"י הצדדים באופן זהה.</t>
  </si>
  <si>
    <t>לפני הכנת התקציב והזנת הנתונים, מומלץ לקרוא בעיון את ההנחיות הקצרות המצורפות, על מנת להבין כיצד להכין את התקציב בפשטות וביעילות, תוך חיסכון בזמן יקר של המעורבים בהכנתו.</t>
  </si>
  <si>
    <t>תקציב הוועד הינו הביטוי הכספי לתוכנית הפעולה הצפויה לשנה הקרובה. לכן לפני הקלדת הנתונים ביישום, על חברי הוועד של היישוב לתכנן באופן פרטני מה השירותים שהוועד ייתן , כמה זה יעלה, מה המקורות העומדים לרשותו ובכמה הוא מעריך כי יסתכמו הכנסותיו מאותן המקורות העומדים לרשותו בשנת התקציב.</t>
  </si>
  <si>
    <t>ככל שגדול הפירוט בתקציב כך ברור לחברי הוועד מה גבול אחריותם, ומה המשאבים הראליים העומדים לרשותם למתן כלל השירותים לתושבי היישוב.</t>
  </si>
  <si>
    <t xml:space="preserve">יש להקפיד כי הפעולות המתוקצבות יהיו רק פעולות מוניציפליות, שבסמכות הוועד להעמיד לתושבים, וכי פעולות אלו יהיו במסגרת הסמכויות שהואצלו ע"י מליאת המועצה לוועד המקומי. </t>
  </si>
  <si>
    <t>עיקרון השפה האחידה, כמפורט לעיל, מחייב את הוועד לשים לב לאופן הרישום והסיווג של הפעולות אשר הוא מתכנן.</t>
  </si>
  <si>
    <t>לאחר אישור התקציב ע"י הוועד יש להעביר למועצה את הגיליונות הבאים - "תקציב אחיד", "נייר עזר לסטיות" ו-"הסברים לסטיות". בנוסף, יכולה המועצה (או מי שהוסמך על ידה), לבקש כל מסמך אחר הקשור בהכנת התקציב (יוגדר ע"י כל מועצה).</t>
  </si>
  <si>
    <r>
      <t xml:space="preserve">ככלל, הוועד יכין וישמור במשרדיו את הפירוט של כל סעיף על פיו הורכב הנתון שהוקלד בבסיס הנתונים. </t>
    </r>
    <r>
      <rPr>
        <b/>
        <sz val="14"/>
        <rFont val="David"/>
        <family val="2"/>
        <charset val="177"/>
      </rPr>
      <t>למען הסר ספק אנו מדגישים כי אין במתכונת זו כדי לשנות את הצורך בפירוטים נוספים</t>
    </r>
    <r>
      <rPr>
        <sz val="14"/>
        <rFont val="David"/>
        <family val="2"/>
        <charset val="177"/>
      </rPr>
      <t>, בהתאם לנסיבות, וכי מטרת היישום לאפשר הצגה פשוטה, מרוכזת ואחידה של תקציב הוועד.</t>
    </r>
  </si>
  <si>
    <t>שימו לב: הגדרות ההדפסה הן לשורות שונות מהשורות בהן מקלידים נתונים, אין לשנות את הגדרות ההדפסה.</t>
  </si>
  <si>
    <r>
      <t xml:space="preserve">ה. גליונות 1-8 משמשים כגליונות עזר אשר </t>
    </r>
    <r>
      <rPr>
        <u/>
        <sz val="14"/>
        <rFont val="David"/>
        <family val="2"/>
        <charset val="177"/>
      </rPr>
      <t>אינם</t>
    </r>
    <r>
      <rPr>
        <sz val="14"/>
        <rFont val="David"/>
        <family val="2"/>
        <charset val="177"/>
      </rPr>
      <t xml:space="preserve"> מהווים חלק מהדוח המובנה.</t>
    </r>
  </si>
  <si>
    <r>
      <t xml:space="preserve">היישום נערך באופן המאפשר הקלדת נתונים אך ורק במקומות המיועדים. השדות בהם ניתן להקליד נתונים מסומנים </t>
    </r>
    <r>
      <rPr>
        <u/>
        <sz val="14"/>
        <color indexed="36"/>
        <rFont val="David"/>
        <family val="2"/>
        <charset val="177"/>
      </rPr>
      <t>בצבע סגול (לעיתים הצבע שונה בהתאם לגרסת האופיס בו עובד המשתמש)</t>
    </r>
    <r>
      <rPr>
        <sz val="14"/>
        <color indexed="36"/>
        <rFont val="David"/>
        <family val="2"/>
        <charset val="177"/>
      </rPr>
      <t>.</t>
    </r>
  </si>
  <si>
    <r>
      <t xml:space="preserve">גיליון תקציב אחיד - הנתונים הכספיים בגליון מוזנים באופן אוטומטי מגליון בסיס הנתונים. </t>
    </r>
    <r>
      <rPr>
        <u/>
        <sz val="14"/>
        <rFont val="David"/>
        <family val="2"/>
        <charset val="177"/>
      </rPr>
      <t>אין</t>
    </r>
    <r>
      <rPr>
        <sz val="14"/>
        <rFont val="David"/>
        <family val="2"/>
        <charset val="177"/>
      </rPr>
      <t xml:space="preserve"> להקליד בגליון זה. שימו לב יש לחתום על התקציב במקום המיועד.</t>
    </r>
  </si>
  <si>
    <r>
      <t xml:space="preserve">נייר עזר לסטיות - בגליון זה </t>
    </r>
    <r>
      <rPr>
        <u/>
        <sz val="14"/>
        <rFont val="David"/>
        <family val="2"/>
        <charset val="177"/>
      </rPr>
      <t>אין</t>
    </r>
    <r>
      <rPr>
        <sz val="14"/>
        <rFont val="David"/>
        <family val="2"/>
        <charset val="177"/>
      </rPr>
      <t xml:space="preserve"> מקלידים נתונים. כל הסטיות מועלות באופן אוטומטי בגליון והינן תוצאה של הנתונים שהוקלדו בבסיס הנתונים.</t>
    </r>
  </si>
  <si>
    <t>ההגדרות לסטיות הינן גידול /קיטון של 10% לעומת תקציב אשתקד ובנוסף לשינוי האחוזי צריך שהשינוי יהיה מעל ל 35 אלפי ₪ . לא ניתן לשנות את הגדרות הסטייה.</t>
  </si>
  <si>
    <t>יש להכין לפי דרישת כל מועצה כפי שתחליט היא, בנפרד (לא באמצעות גליון זה) דברי הסבר לסטיות. מודגש בזאת כי הסבר לסטיה הוא לפי דרישת המועצה ובהתאם כל ועד יקבל מהמועצה מה ואם עליו להגיש, נייר זה הוא טכני לסטיות משמעותיות.</t>
  </si>
  <si>
    <t>גליון בסיס נתונים - זהו גליון הכנת התקציב, בגליון זה יוקלדו הסעיפים בהם צופה הוועד שימוש (בשדות המסומנים בסגול) של ההכנסות, ההוצאות, תעריפי מס הועד וכו'.</t>
  </si>
  <si>
    <t>הגליון הינו מפורט ובא לענות על מגוון גדול ושונה של פעילויות בוועדים. בפרקים נכסים ציבוריים וחינוך ותרבות, הן בהכנסות והן בהוצאות הושארה שורה המאפשרת הכנסת נתון נוסף שלא נכלל בחלק המובנה של הגיליון.</t>
  </si>
  <si>
    <t>7 (א)</t>
  </si>
  <si>
    <t>7 (ב)</t>
  </si>
  <si>
    <t>7 (ג)</t>
  </si>
  <si>
    <t>רקע כללי:</t>
  </si>
  <si>
    <t>דגשים מקצועיים להכנת תקציב:</t>
  </si>
  <si>
    <t>הנחיות להפעלת היישום וגליונותיו:</t>
  </si>
  <si>
    <t>בהתאם לחוזר מנכ"ל משרד הפנים מספר 3/2011 מיום 11 במאי 2011, סעיף 7, מתכונת זו של הכנת תקציב, היא הנדרשת החל משנת התקציב 2012.</t>
  </si>
  <si>
    <t>בגלל מבנה הגליון אין לבצע פעולות של גזור והדבק או העתק והדבק. שימו לב כי במקרה של פעולה אסורה כאמור יתכן ותתקבל הודעת שגיאה. לא ניתן יהיה לתקן את השגוי ויש למלא שוב את הנתונים על קובץ חדש.</t>
  </si>
  <si>
    <t>הנחות</t>
  </si>
  <si>
    <t>מיסי ועד מקומי ללא הנחות</t>
  </si>
  <si>
    <t>הנחות -הכנסה</t>
  </si>
  <si>
    <t>מפעלים אחרים כולל ביוב</t>
  </si>
  <si>
    <t>48 מפעלים אחרים כולל ביוב</t>
  </si>
  <si>
    <t>98 מפעלים אחרים כולל ביוב</t>
  </si>
  <si>
    <t>יובהר בזאת כי כל הכנסות הוועד למעט הכנסות המועברות מהמועצה או ממוסדות נרשמת ומתקצובת על בסיס מזומן ניהול  החשבונות ברשויות מקומיות מבוססת על העיקרון של  רישום הכנסה  (למעט מהמועצה או ממוסדות) רק אם שולמה במזומן בשנת הדוח. ההוצאות נרשמות עם הווצרות ההתחייבות.</t>
  </si>
  <si>
    <t>גינון</t>
  </si>
  <si>
    <t>סה"כ נכסים ציבוריים</t>
  </si>
  <si>
    <t>סה"כ חינוך</t>
  </si>
  <si>
    <t>מוסיקה/תזמורת</t>
  </si>
  <si>
    <t>סה"כ תרבות</t>
  </si>
  <si>
    <t>סה"כ שמירה ובטחון</t>
  </si>
  <si>
    <t>הוצאות אחרות</t>
  </si>
  <si>
    <t>הוצאות מיוחדות ובלתי צפויות</t>
  </si>
  <si>
    <t>גליונות הסבר לבסיס הנתונים והסבר לסטיות אלו גליונות ריקיים לשימוש הוועד לצורך הסברים.</t>
  </si>
  <si>
    <t>הכנסות אחרות</t>
  </si>
  <si>
    <r>
      <t xml:space="preserve">גיליון מקרא - יש להקליד  את שם הוועד המקומי, </t>
    </r>
    <r>
      <rPr>
        <b/>
        <sz val="14"/>
        <rFont val="David"/>
        <family val="2"/>
        <charset val="177"/>
      </rPr>
      <t>ולבחור האם התקציב מוגש בשקלים חדשים  או באלפי שקלים חדשים</t>
    </r>
    <r>
      <rPr>
        <sz val="14"/>
        <rFont val="David"/>
        <family val="2"/>
        <charset val="177"/>
      </rPr>
      <t>.</t>
    </r>
  </si>
  <si>
    <t>באש"ח</t>
  </si>
  <si>
    <t>שנת הביצוע בחר שנתיים קודמות</t>
  </si>
  <si>
    <t xml:space="preserve"> סה"כ שמירה ובטחון</t>
  </si>
  <si>
    <t>סה"כ תברואה</t>
  </si>
  <si>
    <t>סה"כ השתתפות המועצה</t>
  </si>
  <si>
    <t>סה"כ השתתפות מוסדות</t>
  </si>
  <si>
    <t>סה"כ חגיגות, מבצעים וארועים</t>
  </si>
  <si>
    <t>סה"כ הכנסות מימון</t>
  </si>
  <si>
    <t>סה"כ בריאות</t>
  </si>
  <si>
    <t>סה"כ רווחה</t>
  </si>
  <si>
    <t>סה"כ דת</t>
  </si>
  <si>
    <t>סה"כ קליטת עליה</t>
  </si>
  <si>
    <t>סה"כ איכות הסביבה</t>
  </si>
  <si>
    <t>סה"כ אחרות</t>
  </si>
  <si>
    <t>סה"כ מינהל כספי</t>
  </si>
  <si>
    <t>סה"כ הוצאות מימון</t>
  </si>
  <si>
    <t>סה"כ פרעון מלוות</t>
  </si>
  <si>
    <t>סה"כ מים</t>
  </si>
  <si>
    <t>סה"כ נכסים</t>
  </si>
  <si>
    <t>סה"כ מפעלים אחרים כולל ביוב</t>
  </si>
  <si>
    <t>שורות למידע</t>
  </si>
  <si>
    <t>מפעלים - פרק 9</t>
  </si>
  <si>
    <t>מס' עובדים  מפעלים</t>
  </si>
  <si>
    <t>יש לבחור בש"ח/ אלפי ₪</t>
  </si>
  <si>
    <t xml:space="preserve">השתתפות המועצה- בסעיף זה יש לכלול את כלל התקבולים מהמועצה </t>
  </si>
  <si>
    <t xml:space="preserve">כל התקבולים המועברים מהמועצה ירשמו  בסעיף 19 השתתפות המועצה, בהתאם אין לרשום כל הכנסה מהמועצה בסעיף אחר.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</si>
</sst>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3" formatCode="_ * #,##0.00_ ;_ * \-#,##0.00_ ;_ * &quot;-&quot;??_ ;_ @_ "/>
    <numFmt numFmtId="164" formatCode="#,##0_);\(#,##0\);&quot;-&quot;__"/>
    <numFmt numFmtId="165" formatCode="#,##0;\(#,##0\)"/>
    <numFmt numFmtId="166" formatCode="#,##0.00_);\(#,##0.00\);&quot;-&quot;__"/>
    <numFmt numFmtId="167" formatCode="#,##0.0_);\(#,##0.0\)"/>
    <numFmt numFmtId="168" formatCode="#,##0.0_);\(#,##0.0\);&quot;-&quot;__"/>
    <numFmt numFmtId="169" formatCode="#,##0;\(#,##0\);"/>
    <numFmt numFmtId="170" formatCode="###0;\(###0\);"/>
    <numFmt numFmtId="171" formatCode="##.#%;\(#.##%\);"/>
    <numFmt numFmtId="172" formatCode="#,##0.0_);\(#,##0.0\);"/>
    <numFmt numFmtId="173" formatCode="_ * #,##0.000_ ;_ * \-#,##0.000_ ;_ * &quot;-&quot;??_ ;_ @_ "/>
    <numFmt numFmtId="174" formatCode="[$-1010000]d/m/yyyy;@"/>
    <numFmt numFmtId="175" formatCode="#,##0_);\(#,##0\);&quot;&quot;&quot;&quot;__"/>
  </numFmts>
  <fonts count="68">
    <font>
      <sz val="11"/>
      <name val="Monotype Hadassah"/>
      <charset val="177"/>
    </font>
    <font>
      <sz val="12"/>
      <name val="Times New Roman"/>
      <family val="1"/>
      <charset val="177"/>
    </font>
    <font>
      <sz val="10"/>
      <name val="Arial"/>
      <family val="2"/>
    </font>
    <font>
      <b/>
      <sz val="12"/>
      <name val="Arial"/>
      <family val="2"/>
    </font>
    <font>
      <u/>
      <sz val="11"/>
      <color indexed="12"/>
      <name val="Monotype Hadassah"/>
      <charset val="177"/>
    </font>
    <font>
      <sz val="11"/>
      <color indexed="81"/>
      <name val="Arial"/>
      <family val="2"/>
    </font>
    <font>
      <sz val="8"/>
      <color indexed="81"/>
      <name val="Tahoma"/>
      <family val="2"/>
    </font>
    <font>
      <b/>
      <u/>
      <sz val="11"/>
      <name val="Monotype Hadassah"/>
      <charset val="177"/>
    </font>
    <font>
      <sz val="10"/>
      <name val="Tahoma (Hebrew)"/>
      <family val="2"/>
      <charset val="177"/>
    </font>
    <font>
      <b/>
      <u/>
      <sz val="12"/>
      <name val="Times New Roman"/>
      <family val="1"/>
      <charset val="177"/>
    </font>
    <font>
      <u/>
      <sz val="18"/>
      <name val="Times New Roman"/>
      <family val="1"/>
      <charset val="177"/>
    </font>
    <font>
      <u/>
      <sz val="10"/>
      <name val="Times New Roman"/>
      <family val="1"/>
      <charset val="177"/>
    </font>
    <font>
      <b/>
      <u/>
      <sz val="10"/>
      <name val="Times New Roman"/>
      <family val="1"/>
      <charset val="177"/>
    </font>
    <font>
      <u/>
      <sz val="18"/>
      <name val="Monotype Hadassah"/>
      <charset val="177"/>
    </font>
    <font>
      <sz val="10"/>
      <name val="Times New Roman"/>
      <family val="1"/>
      <charset val="177"/>
    </font>
    <font>
      <sz val="11"/>
      <name val="David"/>
      <family val="2"/>
      <charset val="177"/>
    </font>
    <font>
      <sz val="10"/>
      <name val="Arial"/>
      <family val="2"/>
    </font>
    <font>
      <b/>
      <u/>
      <sz val="12"/>
      <name val="Tahoma (Hebrew)"/>
      <family val="2"/>
      <charset val="177"/>
    </font>
    <font>
      <sz val="12"/>
      <name val="Arial"/>
      <family val="2"/>
    </font>
    <font>
      <b/>
      <u/>
      <sz val="12"/>
      <name val="Arial"/>
      <family val="2"/>
    </font>
    <font>
      <sz val="12"/>
      <name val="Monotype Hadassah"/>
      <charset val="177"/>
    </font>
    <font>
      <sz val="12"/>
      <name val="Arial"/>
      <family val="2"/>
      <charset val="177"/>
    </font>
    <font>
      <u/>
      <sz val="12"/>
      <name val="Arial"/>
      <family val="2"/>
    </font>
    <font>
      <b/>
      <sz val="12"/>
      <name val="Arial"/>
      <family val="2"/>
      <charset val="177"/>
    </font>
    <font>
      <b/>
      <u/>
      <sz val="12"/>
      <name val="Arial"/>
      <family val="2"/>
      <charset val="177"/>
    </font>
    <font>
      <sz val="11"/>
      <color indexed="8"/>
      <name val="Arial"/>
      <family val="2"/>
      <charset val="177"/>
    </font>
    <font>
      <sz val="12"/>
      <color indexed="10"/>
      <name val="Arial"/>
      <family val="2"/>
    </font>
    <font>
      <b/>
      <u/>
      <sz val="10"/>
      <name val="David"/>
      <family val="2"/>
      <charset val="177"/>
    </font>
    <font>
      <sz val="10"/>
      <name val="David"/>
      <family val="2"/>
      <charset val="177"/>
    </font>
    <font>
      <sz val="14"/>
      <name val="David"/>
      <family val="2"/>
      <charset val="177"/>
    </font>
    <font>
      <b/>
      <sz val="12"/>
      <name val="David"/>
      <family val="2"/>
      <charset val="177"/>
    </font>
    <font>
      <u/>
      <sz val="10"/>
      <name val="David"/>
      <family val="2"/>
      <charset val="177"/>
    </font>
    <font>
      <b/>
      <sz val="14"/>
      <name val="David"/>
      <family val="2"/>
      <charset val="177"/>
    </font>
    <font>
      <b/>
      <u/>
      <sz val="14"/>
      <name val="David"/>
      <family val="2"/>
      <charset val="177"/>
    </font>
    <font>
      <b/>
      <sz val="10"/>
      <name val="David"/>
      <family val="2"/>
      <charset val="177"/>
    </font>
    <font>
      <sz val="8"/>
      <name val="David"/>
      <family val="2"/>
      <charset val="177"/>
    </font>
    <font>
      <b/>
      <u/>
      <sz val="12"/>
      <color indexed="10"/>
      <name val="Arial"/>
      <family val="2"/>
    </font>
    <font>
      <b/>
      <u/>
      <sz val="10"/>
      <name val="David"/>
      <family val="2"/>
      <charset val="177"/>
    </font>
    <font>
      <b/>
      <u/>
      <sz val="11"/>
      <name val="David"/>
      <family val="2"/>
      <charset val="177"/>
    </font>
    <font>
      <b/>
      <sz val="11"/>
      <name val="David"/>
      <family val="2"/>
      <charset val="177"/>
    </font>
    <font>
      <b/>
      <sz val="11"/>
      <name val="Arial"/>
      <family val="2"/>
    </font>
    <font>
      <b/>
      <sz val="10"/>
      <name val="Arial"/>
      <family val="2"/>
    </font>
    <font>
      <u/>
      <sz val="10"/>
      <name val="Arial"/>
      <family val="2"/>
    </font>
    <font>
      <b/>
      <sz val="10"/>
      <name val="Arial"/>
      <family val="2"/>
      <charset val="177"/>
    </font>
    <font>
      <b/>
      <sz val="10"/>
      <color indexed="9"/>
      <name val="Arial"/>
      <family val="2"/>
    </font>
    <font>
      <sz val="10"/>
      <name val="Arial"/>
      <family val="2"/>
    </font>
    <font>
      <sz val="10"/>
      <name val="Arial"/>
      <family val="2"/>
      <charset val="177"/>
    </font>
    <font>
      <b/>
      <sz val="8"/>
      <color indexed="81"/>
      <name val="Tahoma"/>
      <family val="2"/>
    </font>
    <font>
      <b/>
      <sz val="11"/>
      <name val="David"/>
      <family val="2"/>
      <charset val="177"/>
    </font>
    <font>
      <sz val="11"/>
      <name val="David"/>
      <family val="2"/>
      <charset val="177"/>
    </font>
    <font>
      <sz val="10"/>
      <color indexed="30"/>
      <name val="Arial"/>
      <family val="2"/>
    </font>
    <font>
      <sz val="10"/>
      <name val="Arial"/>
      <family val="2"/>
    </font>
    <font>
      <sz val="12"/>
      <name val="Arial"/>
      <family val="2"/>
    </font>
    <font>
      <b/>
      <sz val="12"/>
      <name val="Arial"/>
      <family val="2"/>
    </font>
    <font>
      <b/>
      <u/>
      <sz val="12"/>
      <name val="Arial"/>
      <family val="2"/>
    </font>
    <font>
      <sz val="16"/>
      <name val="Arial"/>
      <family val="2"/>
    </font>
    <font>
      <b/>
      <sz val="16"/>
      <name val="Arial"/>
      <family val="2"/>
    </font>
    <font>
      <b/>
      <sz val="18"/>
      <name val="David"/>
      <family val="2"/>
      <charset val="177"/>
    </font>
    <font>
      <b/>
      <sz val="16"/>
      <name val="David"/>
      <family val="2"/>
      <charset val="177"/>
    </font>
    <font>
      <sz val="12"/>
      <name val="David"/>
      <family val="2"/>
      <charset val="177"/>
    </font>
    <font>
      <sz val="9"/>
      <name val="David"/>
      <family val="2"/>
      <charset val="177"/>
    </font>
    <font>
      <b/>
      <sz val="9"/>
      <name val="David"/>
      <family val="2"/>
      <charset val="177"/>
    </font>
    <font>
      <b/>
      <sz val="9"/>
      <name val="Times New Roman"/>
      <family val="1"/>
    </font>
    <font>
      <sz val="9"/>
      <name val="Arial"/>
      <family val="2"/>
    </font>
    <font>
      <u/>
      <sz val="14"/>
      <name val="David"/>
      <family val="2"/>
      <charset val="177"/>
    </font>
    <font>
      <sz val="14"/>
      <color indexed="36"/>
      <name val="David"/>
      <family val="2"/>
      <charset val="177"/>
    </font>
    <font>
      <u/>
      <sz val="14"/>
      <color indexed="36"/>
      <name val="David"/>
      <family val="2"/>
      <charset val="177"/>
    </font>
    <font>
      <sz val="14"/>
      <color indexed="10"/>
      <name val="David"/>
      <family val="2"/>
      <charset val="177"/>
    </font>
  </fonts>
  <fills count="14">
    <fill>
      <patternFill patternType="none"/>
    </fill>
    <fill>
      <patternFill patternType="gray125"/>
    </fill>
    <fill>
      <patternFill patternType="solid">
        <fgColor indexed="11"/>
        <bgColor indexed="64"/>
      </patternFill>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solid">
        <fgColor indexed="54"/>
        <bgColor indexed="64"/>
      </patternFill>
    </fill>
    <fill>
      <patternFill patternType="solid">
        <fgColor indexed="43"/>
        <bgColor indexed="64"/>
      </patternFill>
    </fill>
    <fill>
      <patternFill patternType="solid">
        <fgColor indexed="31"/>
        <bgColor indexed="64"/>
      </patternFill>
    </fill>
    <fill>
      <patternFill patternType="solid">
        <fgColor indexed="41"/>
        <bgColor indexed="64"/>
      </patternFill>
    </fill>
    <fill>
      <patternFill patternType="solid">
        <fgColor indexed="44"/>
        <bgColor indexed="64"/>
      </patternFill>
    </fill>
    <fill>
      <patternFill patternType="solid">
        <fgColor indexed="13"/>
        <bgColor indexed="64"/>
      </patternFill>
    </fill>
    <fill>
      <patternFill patternType="solid">
        <fgColor indexed="46"/>
        <bgColor indexed="64"/>
      </patternFill>
    </fill>
    <fill>
      <patternFill patternType="solid">
        <fgColor rgb="FFFFFF00"/>
        <bgColor indexed="64"/>
      </patternFill>
    </fill>
  </fills>
  <borders count="39">
    <border>
      <left/>
      <right/>
      <top/>
      <bottom/>
      <diagonal/>
    </border>
    <border>
      <left style="thick">
        <color indexed="18"/>
      </left>
      <right/>
      <top/>
      <bottom/>
      <diagonal/>
    </border>
    <border>
      <left style="thin">
        <color indexed="54"/>
      </left>
      <right/>
      <top style="thin">
        <color indexed="54"/>
      </top>
      <bottom/>
      <diagonal/>
    </border>
    <border>
      <left/>
      <right/>
      <top style="thin">
        <color indexed="54"/>
      </top>
      <bottom/>
      <diagonal/>
    </border>
    <border>
      <left/>
      <right style="thin">
        <color indexed="54"/>
      </right>
      <top style="thin">
        <color indexed="54"/>
      </top>
      <bottom/>
      <diagonal/>
    </border>
    <border>
      <left style="thin">
        <color indexed="54"/>
      </left>
      <right/>
      <top/>
      <bottom/>
      <diagonal/>
    </border>
    <border>
      <left/>
      <right style="thin">
        <color indexed="54"/>
      </right>
      <top/>
      <bottom/>
      <diagonal/>
    </border>
    <border>
      <left style="thin">
        <color indexed="64"/>
      </left>
      <right style="thin">
        <color indexed="64"/>
      </right>
      <top style="thin">
        <color indexed="64"/>
      </top>
      <bottom style="thin">
        <color indexed="64"/>
      </bottom>
      <diagonal/>
    </border>
    <border>
      <left style="thin">
        <color indexed="54"/>
      </left>
      <right/>
      <top/>
      <bottom style="thin">
        <color indexed="54"/>
      </bottom>
      <diagonal/>
    </border>
    <border>
      <left/>
      <right/>
      <top/>
      <bottom style="thin">
        <color indexed="54"/>
      </bottom>
      <diagonal/>
    </border>
    <border>
      <left/>
      <right/>
      <top style="thick">
        <color indexed="32"/>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diagonal/>
    </border>
    <border>
      <left/>
      <right/>
      <top/>
      <bottom style="dashed">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double">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right style="thick">
        <color indexed="18"/>
      </right>
      <top/>
      <bottom/>
      <diagonal/>
    </border>
    <border>
      <left style="thin">
        <color indexed="64"/>
      </left>
      <right/>
      <top style="thin">
        <color indexed="64"/>
      </top>
      <bottom style="double">
        <color indexed="64"/>
      </bottom>
      <diagonal/>
    </border>
  </borders>
  <cellStyleXfs count="26">
    <xf numFmtId="164" fontId="0" fillId="0" borderId="0" applyProtection="0">
      <alignment horizontal="right" readingOrder="2"/>
    </xf>
    <xf numFmtId="43" fontId="25" fillId="0" borderId="0" applyFont="0" applyFill="0" applyBorder="0" applyAlignment="0" applyProtection="0"/>
    <xf numFmtId="43" fontId="16" fillId="0" borderId="0" applyFont="0" applyFill="0" applyBorder="0" applyAlignment="0" applyProtection="0"/>
    <xf numFmtId="0" fontId="16" fillId="0" borderId="0"/>
    <xf numFmtId="164" fontId="7" fillId="0" borderId="0">
      <alignment horizontal="center" readingOrder="2"/>
    </xf>
    <xf numFmtId="0" fontId="2" fillId="0" borderId="0"/>
    <xf numFmtId="0" fontId="45" fillId="0" borderId="0"/>
    <xf numFmtId="0" fontId="1" fillId="0" borderId="0" applyBorder="0"/>
    <xf numFmtId="9" fontId="25" fillId="0" borderId="0" applyFont="0" applyFill="0" applyBorder="0" applyAlignment="0" applyProtection="0"/>
    <xf numFmtId="9" fontId="16" fillId="0" borderId="0" applyFont="0" applyFill="0" applyBorder="0" applyAlignment="0" applyProtection="0"/>
    <xf numFmtId="9" fontId="8" fillId="0" borderId="0"/>
    <xf numFmtId="0" fontId="4" fillId="0" borderId="0" applyNumberFormat="0" applyFill="0" applyBorder="0" applyAlignment="0" applyProtection="0">
      <alignment vertical="top"/>
      <protection locked="0"/>
    </xf>
    <xf numFmtId="166" fontId="9" fillId="0" borderId="0">
      <alignment horizontal="right" readingOrder="2"/>
    </xf>
    <xf numFmtId="166" fontId="10" fillId="0" borderId="0">
      <alignment horizontal="center" readingOrder="2"/>
    </xf>
    <xf numFmtId="166" fontId="10" fillId="0" borderId="0">
      <alignment horizontal="center" readingOrder="2"/>
    </xf>
    <xf numFmtId="0" fontId="11" fillId="0" borderId="0">
      <alignment horizontal="right" readingOrder="2"/>
    </xf>
    <xf numFmtId="166" fontId="1" fillId="0" borderId="0">
      <alignment horizontal="center" readingOrder="2"/>
    </xf>
    <xf numFmtId="166" fontId="12" fillId="0" borderId="0">
      <alignment horizontal="right" readingOrder="2"/>
    </xf>
    <xf numFmtId="166" fontId="13" fillId="0" borderId="0">
      <alignment horizontal="center" readingOrder="2"/>
    </xf>
    <xf numFmtId="164" fontId="14" fillId="0" borderId="0">
      <alignment horizontal="right" readingOrder="2"/>
    </xf>
    <xf numFmtId="167" fontId="8" fillId="0" borderId="0"/>
    <xf numFmtId="166" fontId="14" fillId="0" borderId="0">
      <alignment horizontal="right" indent="2" readingOrder="2"/>
    </xf>
    <xf numFmtId="168" fontId="14" fillId="0" borderId="0">
      <alignment horizontal="right" indent="3" readingOrder="2"/>
    </xf>
    <xf numFmtId="166" fontId="13" fillId="0" borderId="0">
      <alignment horizontal="center" readingOrder="2"/>
    </xf>
    <xf numFmtId="14" fontId="8" fillId="0" borderId="0"/>
    <xf numFmtId="49" fontId="14" fillId="0" borderId="0">
      <alignment horizontal="right" readingOrder="2"/>
    </xf>
  </cellStyleXfs>
  <cellXfs count="502">
    <xf numFmtId="164" fontId="0" fillId="0" borderId="0" xfId="0">
      <alignment horizontal="right"/>
    </xf>
    <xf numFmtId="0" fontId="16" fillId="0" borderId="0" xfId="3" applyAlignment="1">
      <alignment horizontal="right" readingOrder="2"/>
    </xf>
    <xf numFmtId="0" fontId="16" fillId="0" borderId="0" xfId="3" applyFill="1" applyAlignment="1">
      <alignment horizontal="right" readingOrder="2"/>
    </xf>
    <xf numFmtId="0" fontId="16" fillId="2" borderId="0" xfId="3" applyFill="1" applyAlignment="1">
      <alignment horizontal="right" readingOrder="2"/>
    </xf>
    <xf numFmtId="3" fontId="16" fillId="0" borderId="0" xfId="3" applyNumberFormat="1" applyAlignment="1">
      <alignment horizontal="right" readingOrder="2"/>
    </xf>
    <xf numFmtId="3" fontId="16" fillId="0" borderId="0" xfId="3" applyNumberFormat="1" applyBorder="1" applyAlignment="1">
      <alignment horizontal="right" readingOrder="2"/>
    </xf>
    <xf numFmtId="37" fontId="28" fillId="0" borderId="0" xfId="7" applyNumberFormat="1" applyFont="1" applyFill="1" applyAlignment="1" applyProtection="1">
      <alignment horizontal="right" vertical="center" readingOrder="2"/>
    </xf>
    <xf numFmtId="164" fontId="7" fillId="0" borderId="0" xfId="0" applyFont="1">
      <alignment horizontal="right"/>
    </xf>
    <xf numFmtId="164" fontId="15" fillId="0" borderId="0" xfId="0" applyFont="1" applyFill="1" applyProtection="1">
      <alignment horizontal="right" readingOrder="2"/>
    </xf>
    <xf numFmtId="164" fontId="15" fillId="0" borderId="0" xfId="0" applyFont="1" applyFill="1" applyBorder="1" applyProtection="1">
      <alignment horizontal="right" readingOrder="2"/>
    </xf>
    <xf numFmtId="0" fontId="34" fillId="0" borderId="0" xfId="3" applyFont="1" applyProtection="1"/>
    <xf numFmtId="0" fontId="28" fillId="0" borderId="0" xfId="3" applyFont="1" applyBorder="1" applyProtection="1"/>
    <xf numFmtId="0" fontId="28" fillId="0" borderId="0" xfId="3" applyFont="1" applyProtection="1"/>
    <xf numFmtId="3" fontId="50" fillId="3" borderId="0" xfId="3" applyNumberFormat="1" applyFont="1" applyFill="1" applyBorder="1" applyAlignment="1">
      <alignment horizontal="right" readingOrder="2"/>
    </xf>
    <xf numFmtId="3" fontId="50" fillId="3" borderId="0" xfId="3" applyNumberFormat="1" applyFont="1" applyFill="1" applyAlignment="1">
      <alignment horizontal="right" readingOrder="2"/>
    </xf>
    <xf numFmtId="0" fontId="51" fillId="0" borderId="0" xfId="3" applyFont="1" applyAlignment="1" applyProtection="1">
      <alignment horizontal="right" readingOrder="2"/>
    </xf>
    <xf numFmtId="0" fontId="51" fillId="0" borderId="0" xfId="3" applyFont="1" applyAlignment="1">
      <alignment horizontal="right" readingOrder="2"/>
    </xf>
    <xf numFmtId="3" fontId="51" fillId="0" borderId="0" xfId="3" applyNumberFormat="1" applyFont="1" applyAlignment="1">
      <alignment horizontal="right" readingOrder="2"/>
    </xf>
    <xf numFmtId="173" fontId="52" fillId="3" borderId="0" xfId="1" applyNumberFormat="1" applyFont="1" applyFill="1" applyBorder="1" applyAlignment="1" applyProtection="1">
      <alignment horizontal="right" readingOrder="2"/>
    </xf>
    <xf numFmtId="173" fontId="52" fillId="3" borderId="0" xfId="1" applyNumberFormat="1" applyFont="1" applyFill="1" applyAlignment="1" applyProtection="1">
      <alignment horizontal="right" readingOrder="2"/>
    </xf>
    <xf numFmtId="0" fontId="2" fillId="4" borderId="1" xfId="5" applyFill="1" applyBorder="1"/>
    <xf numFmtId="0" fontId="2" fillId="4" borderId="0" xfId="5" applyFill="1"/>
    <xf numFmtId="0" fontId="42" fillId="5" borderId="0" xfId="11" applyFont="1" applyFill="1" applyBorder="1" applyAlignment="1" applyProtection="1">
      <alignment horizontal="right" vertical="top" readingOrder="2"/>
    </xf>
    <xf numFmtId="0" fontId="2" fillId="5" borderId="0" xfId="5" applyFill="1"/>
    <xf numFmtId="0" fontId="43" fillId="5" borderId="0" xfId="5" applyFont="1" applyFill="1" applyBorder="1"/>
    <xf numFmtId="0" fontId="44" fillId="6" borderId="2" xfId="5" applyFont="1" applyFill="1" applyBorder="1"/>
    <xf numFmtId="0" fontId="44" fillId="6" borderId="3" xfId="5" applyFont="1" applyFill="1" applyBorder="1"/>
    <xf numFmtId="0" fontId="44" fillId="6" borderId="3" xfId="5" applyFont="1" applyFill="1" applyBorder="1" applyAlignment="1">
      <alignment horizontal="right" indent="1"/>
    </xf>
    <xf numFmtId="0" fontId="44" fillId="6" borderId="4" xfId="5" applyFont="1" applyFill="1" applyBorder="1"/>
    <xf numFmtId="0" fontId="44" fillId="7" borderId="5" xfId="5" applyFont="1" applyFill="1" applyBorder="1"/>
    <xf numFmtId="0" fontId="44" fillId="7" borderId="0" xfId="5" applyFont="1" applyFill="1" applyBorder="1"/>
    <xf numFmtId="0" fontId="44" fillId="7" borderId="6" xfId="5" applyFont="1" applyFill="1" applyBorder="1"/>
    <xf numFmtId="0" fontId="2" fillId="7" borderId="5" xfId="5" applyFill="1" applyBorder="1"/>
    <xf numFmtId="0" fontId="45" fillId="7" borderId="7" xfId="6" applyFill="1" applyBorder="1"/>
    <xf numFmtId="0" fontId="45" fillId="7" borderId="0" xfId="6" applyFill="1" applyBorder="1" applyAlignment="1">
      <alignment horizontal="right" indent="1"/>
    </xf>
    <xf numFmtId="0" fontId="45" fillId="7" borderId="6" xfId="6" applyFont="1" applyFill="1" applyBorder="1"/>
    <xf numFmtId="0" fontId="46" fillId="8" borderId="7" xfId="6" applyFont="1" applyFill="1" applyBorder="1"/>
    <xf numFmtId="0" fontId="45" fillId="7" borderId="0" xfId="6" applyFont="1" applyFill="1" applyBorder="1" applyAlignment="1">
      <alignment horizontal="right" indent="1"/>
    </xf>
    <xf numFmtId="0" fontId="45" fillId="9" borderId="7" xfId="6" applyFill="1" applyBorder="1"/>
    <xf numFmtId="0" fontId="2" fillId="7" borderId="0" xfId="5" applyFill="1" applyBorder="1" applyAlignment="1">
      <alignment horizontal="right"/>
    </xf>
    <xf numFmtId="0" fontId="2" fillId="7" borderId="0" xfId="5" applyFill="1" applyBorder="1" applyAlignment="1">
      <alignment horizontal="right" vertical="top" readingOrder="2"/>
    </xf>
    <xf numFmtId="0" fontId="45" fillId="7" borderId="0" xfId="6" applyFont="1" applyFill="1" applyBorder="1" applyAlignment="1">
      <alignment horizontal="right" vertical="top" wrapText="1" indent="1"/>
    </xf>
    <xf numFmtId="0" fontId="45" fillId="7" borderId="6" xfId="6" applyFont="1" applyFill="1" applyBorder="1" applyAlignment="1">
      <alignment vertical="top"/>
    </xf>
    <xf numFmtId="0" fontId="2" fillId="7" borderId="8" xfId="5" applyFill="1" applyBorder="1"/>
    <xf numFmtId="0" fontId="2" fillId="7" borderId="9" xfId="5" applyFill="1" applyBorder="1"/>
    <xf numFmtId="0" fontId="45" fillId="5" borderId="0" xfId="5" applyFont="1" applyFill="1"/>
    <xf numFmtId="0" fontId="2" fillId="4" borderId="10" xfId="5" applyFill="1" applyBorder="1"/>
    <xf numFmtId="0" fontId="31" fillId="10" borderId="0" xfId="11" applyFont="1" applyFill="1" applyBorder="1" applyAlignment="1" applyProtection="1">
      <alignment horizontal="right" vertical="center" readingOrder="2"/>
    </xf>
    <xf numFmtId="0" fontId="28" fillId="10" borderId="0" xfId="5" applyFont="1" applyFill="1" applyBorder="1" applyAlignment="1" applyProtection="1">
      <alignment horizontal="right" vertical="center" readingOrder="2"/>
    </xf>
    <xf numFmtId="0" fontId="27" fillId="10" borderId="11" xfId="7" applyFont="1" applyFill="1" applyBorder="1" applyAlignment="1" applyProtection="1">
      <alignment vertical="center" readingOrder="2"/>
    </xf>
    <xf numFmtId="164" fontId="15" fillId="10" borderId="12" xfId="0" applyFont="1" applyFill="1" applyBorder="1" applyProtection="1">
      <alignment horizontal="right" readingOrder="2"/>
    </xf>
    <xf numFmtId="0" fontId="34" fillId="10" borderId="0" xfId="7" applyFont="1" applyFill="1" applyBorder="1" applyAlignment="1" applyProtection="1">
      <alignment horizontal="center" vertical="center" wrapText="1" readingOrder="2"/>
    </xf>
    <xf numFmtId="49" fontId="28" fillId="10" borderId="12" xfId="5" applyNumberFormat="1" applyFont="1" applyFill="1" applyBorder="1" applyAlignment="1" applyProtection="1">
      <alignment horizontal="right" vertical="center" readingOrder="2"/>
    </xf>
    <xf numFmtId="0" fontId="34" fillId="10" borderId="13" xfId="7" applyFont="1" applyFill="1" applyBorder="1" applyAlignment="1" applyProtection="1">
      <alignment horizontal="right" vertical="center" readingOrder="2"/>
    </xf>
    <xf numFmtId="0" fontId="34" fillId="10" borderId="13" xfId="7" applyFont="1" applyFill="1" applyBorder="1" applyAlignment="1" applyProtection="1">
      <alignment horizontal="center" vertical="center" wrapText="1" readingOrder="2"/>
    </xf>
    <xf numFmtId="164" fontId="15" fillId="10" borderId="14" xfId="0" applyFont="1" applyFill="1" applyBorder="1" applyProtection="1">
      <alignment horizontal="right" readingOrder="2"/>
    </xf>
    <xf numFmtId="170" fontId="34" fillId="10" borderId="15" xfId="7" applyNumberFormat="1" applyFont="1" applyFill="1" applyBorder="1" applyAlignment="1" applyProtection="1">
      <alignment horizontal="center" vertical="center" readingOrder="2"/>
    </xf>
    <xf numFmtId="0" fontId="34" fillId="10" borderId="15" xfId="7" applyFont="1" applyFill="1" applyBorder="1" applyAlignment="1" applyProtection="1">
      <alignment horizontal="center" vertical="center" wrapText="1" readingOrder="2"/>
    </xf>
    <xf numFmtId="49" fontId="28" fillId="10" borderId="14" xfId="5" applyNumberFormat="1" applyFont="1" applyFill="1" applyBorder="1" applyAlignment="1" applyProtection="1">
      <alignment horizontal="right" vertical="center" readingOrder="2"/>
    </xf>
    <xf numFmtId="170" fontId="34" fillId="10" borderId="16" xfId="7" applyNumberFormat="1" applyFont="1" applyFill="1" applyBorder="1" applyAlignment="1" applyProtection="1">
      <alignment horizontal="center" vertical="center" readingOrder="2"/>
    </xf>
    <xf numFmtId="0" fontId="34" fillId="10" borderId="16" xfId="7" applyFont="1" applyFill="1" applyBorder="1" applyAlignment="1" applyProtection="1">
      <alignment horizontal="right" vertical="center" readingOrder="2"/>
    </xf>
    <xf numFmtId="0" fontId="28" fillId="10" borderId="0" xfId="7" applyFont="1" applyFill="1" applyBorder="1" applyAlignment="1" applyProtection="1">
      <alignment horizontal="right" vertical="center" readingOrder="2"/>
    </xf>
    <xf numFmtId="0" fontId="28" fillId="10" borderId="13" xfId="7" applyFont="1" applyFill="1" applyBorder="1" applyAlignment="1" applyProtection="1">
      <alignment horizontal="right" vertical="center" readingOrder="2"/>
    </xf>
    <xf numFmtId="0" fontId="27" fillId="10" borderId="0" xfId="7" applyFont="1" applyFill="1" applyBorder="1" applyAlignment="1" applyProtection="1">
      <alignment horizontal="right" vertical="center" readingOrder="2"/>
    </xf>
    <xf numFmtId="0" fontId="28" fillId="10" borderId="0" xfId="7" applyFont="1" applyFill="1" applyBorder="1" applyAlignment="1" applyProtection="1">
      <alignment horizontal="right" vertical="center" shrinkToFit="1" readingOrder="2"/>
    </xf>
    <xf numFmtId="37" fontId="28" fillId="10" borderId="0" xfId="7" applyNumberFormat="1" applyFont="1" applyFill="1" applyBorder="1" applyAlignment="1" applyProtection="1">
      <alignment horizontal="right" vertical="center" readingOrder="2"/>
    </xf>
    <xf numFmtId="49" fontId="28" fillId="10" borderId="12" xfId="7" applyNumberFormat="1" applyFont="1" applyFill="1" applyBorder="1" applyAlignment="1" applyProtection="1">
      <alignment horizontal="right" vertical="center" readingOrder="2"/>
    </xf>
    <xf numFmtId="37" fontId="27" fillId="10" borderId="0" xfId="7" applyNumberFormat="1" applyFont="1" applyFill="1" applyBorder="1" applyAlignment="1" applyProtection="1">
      <alignment horizontal="right" vertical="center" readingOrder="2"/>
    </xf>
    <xf numFmtId="3" fontId="28" fillId="10" borderId="13" xfId="5" applyNumberFormat="1" applyFont="1" applyFill="1" applyBorder="1" applyAlignment="1" applyProtection="1">
      <alignment horizontal="right" vertical="center" readingOrder="2"/>
    </xf>
    <xf numFmtId="0" fontId="28" fillId="10" borderId="0" xfId="5" applyFont="1" applyFill="1" applyBorder="1" applyAlignment="1" applyProtection="1">
      <alignment horizontal="right" vertical="center" shrinkToFit="1" readingOrder="2"/>
    </xf>
    <xf numFmtId="165" fontId="28" fillId="10" borderId="0" xfId="5" applyNumberFormat="1" applyFont="1" applyFill="1" applyBorder="1" applyAlignment="1" applyProtection="1">
      <alignment horizontal="right" vertical="center" shrinkToFit="1" readingOrder="2"/>
    </xf>
    <xf numFmtId="3" fontId="28" fillId="10" borderId="0" xfId="5" applyNumberFormat="1" applyFont="1" applyFill="1" applyBorder="1" applyAlignment="1" applyProtection="1">
      <alignment horizontal="right" vertical="center" readingOrder="2"/>
    </xf>
    <xf numFmtId="172" fontId="28" fillId="10" borderId="0" xfId="5" applyNumberFormat="1" applyFont="1" applyFill="1" applyBorder="1" applyAlignment="1" applyProtection="1">
      <alignment horizontal="right" vertical="center" shrinkToFit="1" readingOrder="1"/>
    </xf>
    <xf numFmtId="9" fontId="28" fillId="10" borderId="0" xfId="5" applyNumberFormat="1" applyFont="1" applyFill="1" applyBorder="1" applyAlignment="1" applyProtection="1">
      <alignment horizontal="right" vertical="center" shrinkToFit="1" readingOrder="2"/>
    </xf>
    <xf numFmtId="3" fontId="28" fillId="10" borderId="12" xfId="5" applyNumberFormat="1" applyFont="1" applyFill="1" applyBorder="1" applyAlignment="1" applyProtection="1">
      <alignment horizontal="right" vertical="center" readingOrder="2"/>
    </xf>
    <xf numFmtId="3" fontId="28" fillId="10" borderId="0" xfId="7" applyNumberFormat="1" applyFont="1" applyFill="1" applyBorder="1" applyAlignment="1" applyProtection="1">
      <alignment horizontal="right" vertical="center" readingOrder="2"/>
    </xf>
    <xf numFmtId="0" fontId="28" fillId="10" borderId="0" xfId="5" applyNumberFormat="1" applyFont="1" applyFill="1" applyBorder="1" applyAlignment="1" applyProtection="1">
      <alignment horizontal="right" vertical="center" readingOrder="2"/>
    </xf>
    <xf numFmtId="165" fontId="28" fillId="10" borderId="0" xfId="7" applyNumberFormat="1" applyFont="1" applyFill="1" applyBorder="1" applyAlignment="1" applyProtection="1">
      <alignment horizontal="right" vertical="center" shrinkToFit="1" readingOrder="2"/>
    </xf>
    <xf numFmtId="165" fontId="28" fillId="10" borderId="13" xfId="7" applyNumberFormat="1" applyFont="1" applyFill="1" applyBorder="1" applyAlignment="1" applyProtection="1">
      <alignment horizontal="right" vertical="center" shrinkToFit="1" readingOrder="2"/>
    </xf>
    <xf numFmtId="9" fontId="28" fillId="10" borderId="13" xfId="5" applyNumberFormat="1" applyFont="1" applyFill="1" applyBorder="1" applyAlignment="1" applyProtection="1">
      <alignment horizontal="right" vertical="center" shrinkToFit="1" readingOrder="2"/>
    </xf>
    <xf numFmtId="3" fontId="28" fillId="10" borderId="0" xfId="5" applyNumberFormat="1" applyFont="1" applyFill="1" applyBorder="1" applyAlignment="1" applyProtection="1">
      <alignment horizontal="right" vertical="center" shrinkToFit="1" readingOrder="2"/>
    </xf>
    <xf numFmtId="164" fontId="15" fillId="10" borderId="12" xfId="0" applyFont="1" applyFill="1" applyBorder="1" applyAlignment="1" applyProtection="1">
      <alignment horizontal="right" readingOrder="2"/>
    </xf>
    <xf numFmtId="164" fontId="15" fillId="10" borderId="0" xfId="0" applyFont="1" applyFill="1" applyBorder="1" applyAlignment="1" applyProtection="1">
      <alignment horizontal="right" readingOrder="2"/>
    </xf>
    <xf numFmtId="165" fontId="28" fillId="10" borderId="17" xfId="5" applyNumberFormat="1" applyFont="1" applyFill="1" applyBorder="1" applyAlignment="1" applyProtection="1">
      <alignment horizontal="right" vertical="center" shrinkToFit="1" readingOrder="2"/>
    </xf>
    <xf numFmtId="165" fontId="28" fillId="10" borderId="18" xfId="5" applyNumberFormat="1" applyFont="1" applyFill="1" applyBorder="1" applyAlignment="1" applyProtection="1">
      <alignment horizontal="right" vertical="center" shrinkToFit="1" readingOrder="2"/>
    </xf>
    <xf numFmtId="165" fontId="28" fillId="10" borderId="17" xfId="7" applyNumberFormat="1" applyFont="1" applyFill="1" applyBorder="1" applyAlignment="1" applyProtection="1">
      <alignment horizontal="right" vertical="center" shrinkToFit="1" readingOrder="2"/>
    </xf>
    <xf numFmtId="3" fontId="28" fillId="10" borderId="0" xfId="7" applyNumberFormat="1" applyFont="1" applyFill="1" applyBorder="1" applyAlignment="1" applyProtection="1">
      <alignment horizontal="right" vertical="center" shrinkToFit="1" readingOrder="2"/>
    </xf>
    <xf numFmtId="9" fontId="28" fillId="10" borderId="0" xfId="7" applyNumberFormat="1" applyFont="1" applyFill="1" applyBorder="1" applyAlignment="1" applyProtection="1">
      <alignment horizontal="right" vertical="center" shrinkToFit="1" readingOrder="1"/>
    </xf>
    <xf numFmtId="9" fontId="28" fillId="10" borderId="0" xfId="5" applyNumberFormat="1" applyFont="1" applyFill="1" applyBorder="1" applyAlignment="1" applyProtection="1">
      <alignment horizontal="right" vertical="center" shrinkToFit="1" readingOrder="1"/>
    </xf>
    <xf numFmtId="164" fontId="15" fillId="10" borderId="0" xfId="0" applyFont="1" applyFill="1" applyBorder="1" applyProtection="1">
      <alignment horizontal="right" readingOrder="2"/>
    </xf>
    <xf numFmtId="3" fontId="28" fillId="10" borderId="12" xfId="7" applyNumberFormat="1" applyFont="1" applyFill="1" applyBorder="1" applyAlignment="1" applyProtection="1">
      <alignment horizontal="right" vertical="center" readingOrder="2"/>
    </xf>
    <xf numFmtId="165" fontId="28" fillId="10" borderId="18" xfId="7" applyNumberFormat="1" applyFont="1" applyFill="1" applyBorder="1" applyAlignment="1" applyProtection="1">
      <alignment horizontal="right" vertical="center" shrinkToFit="1" readingOrder="2"/>
    </xf>
    <xf numFmtId="3" fontId="28" fillId="10" borderId="13" xfId="7" applyNumberFormat="1" applyFont="1" applyFill="1" applyBorder="1" applyAlignment="1" applyProtection="1">
      <alignment horizontal="right" vertical="center" shrinkToFit="1" readingOrder="2"/>
    </xf>
    <xf numFmtId="37" fontId="28" fillId="10" borderId="13" xfId="7" applyNumberFormat="1" applyFont="1" applyFill="1" applyBorder="1" applyAlignment="1" applyProtection="1">
      <alignment horizontal="right" vertical="center" readingOrder="2"/>
    </xf>
    <xf numFmtId="3" fontId="28" fillId="10" borderId="0" xfId="7" applyNumberFormat="1" applyFont="1" applyFill="1" applyBorder="1" applyAlignment="1" applyProtection="1">
      <alignment horizontal="right" vertical="center" shrinkToFit="1" readingOrder="1"/>
    </xf>
    <xf numFmtId="3" fontId="27" fillId="10" borderId="0" xfId="7" applyNumberFormat="1" applyFont="1" applyFill="1" applyBorder="1" applyAlignment="1" applyProtection="1">
      <alignment horizontal="right" vertical="center" readingOrder="2"/>
    </xf>
    <xf numFmtId="0" fontId="28" fillId="10" borderId="0" xfId="7" applyNumberFormat="1" applyFont="1" applyFill="1" applyBorder="1" applyAlignment="1" applyProtection="1">
      <alignment horizontal="right" vertical="center" readingOrder="2"/>
    </xf>
    <xf numFmtId="3" fontId="28" fillId="10" borderId="13" xfId="7" applyNumberFormat="1" applyFont="1" applyFill="1" applyBorder="1" applyAlignment="1" applyProtection="1">
      <alignment horizontal="right" vertical="center" readingOrder="2"/>
    </xf>
    <xf numFmtId="37" fontId="28" fillId="10" borderId="0" xfId="5" applyNumberFormat="1" applyFont="1" applyFill="1" applyBorder="1" applyAlignment="1" applyProtection="1">
      <alignment horizontal="right" vertical="center" readingOrder="2"/>
    </xf>
    <xf numFmtId="165" fontId="28" fillId="10" borderId="13" xfId="5" applyNumberFormat="1" applyFont="1" applyFill="1" applyBorder="1" applyAlignment="1" applyProtection="1">
      <alignment horizontal="right" vertical="center" shrinkToFit="1" readingOrder="2"/>
    </xf>
    <xf numFmtId="164" fontId="15" fillId="10" borderId="19" xfId="0" applyFont="1" applyFill="1" applyBorder="1" applyProtection="1">
      <alignment horizontal="right" readingOrder="2"/>
    </xf>
    <xf numFmtId="49" fontId="28" fillId="10" borderId="12" xfId="5" applyNumberFormat="1" applyFont="1" applyFill="1" applyBorder="1" applyAlignment="1" applyProtection="1">
      <alignment horizontal="right" vertical="center" shrinkToFit="1" readingOrder="2"/>
    </xf>
    <xf numFmtId="165" fontId="28" fillId="10" borderId="20" xfId="7" applyNumberFormat="1" applyFont="1" applyFill="1" applyBorder="1" applyAlignment="1" applyProtection="1">
      <alignment horizontal="right" vertical="center" shrinkToFit="1" readingOrder="2"/>
    </xf>
    <xf numFmtId="37" fontId="28" fillId="10" borderId="0" xfId="7" applyNumberFormat="1" applyFont="1" applyFill="1" applyBorder="1" applyAlignment="1" applyProtection="1">
      <alignment horizontal="right" vertical="center" shrinkToFit="1" readingOrder="2"/>
    </xf>
    <xf numFmtId="171" fontId="28" fillId="10" borderId="0" xfId="5" applyNumberFormat="1" applyFont="1" applyFill="1" applyBorder="1" applyAlignment="1" applyProtection="1">
      <alignment horizontal="right" vertical="center" shrinkToFit="1" readingOrder="1"/>
    </xf>
    <xf numFmtId="165" fontId="28" fillId="10" borderId="21" xfId="7" applyNumberFormat="1" applyFont="1" applyFill="1" applyBorder="1" applyAlignment="1" applyProtection="1">
      <alignment horizontal="right" vertical="center" shrinkToFit="1" readingOrder="2"/>
    </xf>
    <xf numFmtId="165" fontId="28" fillId="10" borderId="22" xfId="7" applyNumberFormat="1" applyFont="1" applyFill="1" applyBorder="1" applyAlignment="1" applyProtection="1">
      <alignment horizontal="right" vertical="center" shrinkToFit="1" readingOrder="2"/>
    </xf>
    <xf numFmtId="164" fontId="15" fillId="10" borderId="13" xfId="0" applyFont="1" applyFill="1" applyBorder="1" applyProtection="1">
      <alignment horizontal="right" readingOrder="2"/>
    </xf>
    <xf numFmtId="165" fontId="34" fillId="10" borderId="0" xfId="7" applyNumberFormat="1" applyFont="1" applyFill="1" applyBorder="1" applyAlignment="1" applyProtection="1">
      <alignment horizontal="right" vertical="center" shrinkToFit="1" readingOrder="2"/>
    </xf>
    <xf numFmtId="37" fontId="34" fillId="10" borderId="0" xfId="7" applyNumberFormat="1" applyFont="1" applyFill="1" applyBorder="1" applyAlignment="1" applyProtection="1">
      <alignment horizontal="right" vertical="center" shrinkToFit="1" readingOrder="2"/>
    </xf>
    <xf numFmtId="165" fontId="34" fillId="10" borderId="15" xfId="7" applyNumberFormat="1" applyFont="1" applyFill="1" applyBorder="1" applyAlignment="1" applyProtection="1">
      <alignment horizontal="right" vertical="center" shrinkToFit="1" readingOrder="2"/>
    </xf>
    <xf numFmtId="165" fontId="34" fillId="10" borderId="23" xfId="7" applyNumberFormat="1" applyFont="1" applyFill="1" applyBorder="1" applyAlignment="1" applyProtection="1">
      <alignment horizontal="right" vertical="center" shrinkToFit="1" readingOrder="2"/>
    </xf>
    <xf numFmtId="2" fontId="37" fillId="10" borderId="0" xfId="7" applyNumberFormat="1" applyFont="1" applyFill="1" applyBorder="1" applyAlignment="1" applyProtection="1">
      <alignment horizontal="right" vertical="center" readingOrder="2"/>
    </xf>
    <xf numFmtId="164" fontId="15" fillId="10" borderId="24" xfId="0" applyFont="1" applyFill="1" applyBorder="1" applyProtection="1">
      <alignment horizontal="right" readingOrder="2"/>
    </xf>
    <xf numFmtId="0" fontId="34" fillId="10" borderId="25" xfId="5" applyFont="1" applyFill="1" applyBorder="1" applyAlignment="1" applyProtection="1">
      <alignment horizontal="center" vertical="center" readingOrder="2"/>
    </xf>
    <xf numFmtId="0" fontId="34" fillId="10" borderId="26" xfId="5" applyFont="1" applyFill="1" applyBorder="1" applyAlignment="1" applyProtection="1">
      <alignment horizontal="center" vertical="center" readingOrder="2"/>
    </xf>
    <xf numFmtId="0" fontId="34" fillId="10" borderId="0" xfId="5" applyFont="1" applyFill="1" applyBorder="1" applyAlignment="1" applyProtection="1">
      <alignment horizontal="center" vertical="center" readingOrder="2"/>
    </xf>
    <xf numFmtId="2" fontId="28" fillId="10" borderId="0" xfId="7" applyNumberFormat="1" applyFont="1" applyFill="1" applyBorder="1" applyAlignment="1" applyProtection="1">
      <alignment horizontal="right" vertical="center" readingOrder="2"/>
    </xf>
    <xf numFmtId="164" fontId="28" fillId="10" borderId="15" xfId="0" applyFont="1" applyFill="1" applyBorder="1" applyProtection="1">
      <alignment horizontal="right" readingOrder="2"/>
    </xf>
    <xf numFmtId="3" fontId="28" fillId="10" borderId="15" xfId="5" applyNumberFormat="1" applyFont="1" applyFill="1" applyBorder="1" applyAlignment="1" applyProtection="1">
      <alignment horizontal="right" vertical="center" readingOrder="2"/>
    </xf>
    <xf numFmtId="164" fontId="15" fillId="10" borderId="16" xfId="0" applyFont="1" applyFill="1" applyBorder="1" applyProtection="1">
      <alignment horizontal="right" readingOrder="2"/>
    </xf>
    <xf numFmtId="3" fontId="28" fillId="10" borderId="16" xfId="5" applyNumberFormat="1" applyFont="1" applyFill="1" applyBorder="1" applyAlignment="1" applyProtection="1">
      <alignment horizontal="right" vertical="center" readingOrder="2"/>
    </xf>
    <xf numFmtId="164" fontId="15" fillId="10" borderId="27" xfId="0" applyFont="1" applyFill="1" applyBorder="1" applyProtection="1">
      <alignment horizontal="right" readingOrder="2"/>
    </xf>
    <xf numFmtId="164" fontId="15" fillId="10" borderId="28" xfId="0" applyFont="1" applyFill="1" applyBorder="1" applyProtection="1">
      <alignment horizontal="right" readingOrder="2"/>
    </xf>
    <xf numFmtId="164" fontId="15" fillId="10" borderId="11" xfId="0" applyFont="1" applyFill="1" applyBorder="1" applyProtection="1">
      <alignment horizontal="right" readingOrder="2"/>
    </xf>
    <xf numFmtId="164" fontId="38" fillId="10" borderId="28" xfId="0" applyFont="1" applyFill="1" applyBorder="1" applyProtection="1">
      <alignment horizontal="right" readingOrder="2"/>
    </xf>
    <xf numFmtId="0" fontId="39" fillId="10" borderId="0" xfId="3" applyFont="1" applyFill="1" applyBorder="1" applyProtection="1"/>
    <xf numFmtId="170" fontId="34" fillId="10" borderId="0" xfId="3" applyNumberFormat="1" applyFont="1" applyFill="1" applyBorder="1" applyAlignment="1" applyProtection="1">
      <alignment horizontal="right"/>
    </xf>
    <xf numFmtId="0" fontId="34" fillId="10" borderId="0" xfId="3" applyFont="1" applyFill="1" applyBorder="1" applyProtection="1"/>
    <xf numFmtId="0" fontId="28" fillId="10" borderId="0" xfId="3" applyFont="1" applyFill="1" applyBorder="1" applyProtection="1"/>
    <xf numFmtId="0" fontId="28" fillId="10" borderId="13" xfId="3" applyFont="1" applyFill="1" applyBorder="1" applyProtection="1"/>
    <xf numFmtId="0" fontId="34" fillId="10" borderId="13" xfId="3" applyFont="1" applyFill="1" applyBorder="1" applyProtection="1"/>
    <xf numFmtId="0" fontId="34" fillId="10" borderId="12" xfId="3" applyFont="1" applyFill="1" applyBorder="1" applyProtection="1"/>
    <xf numFmtId="164" fontId="53" fillId="10" borderId="0" xfId="0" applyFont="1" applyFill="1" applyProtection="1">
      <alignment horizontal="right"/>
    </xf>
    <xf numFmtId="170" fontId="53" fillId="10" borderId="15" xfId="0" applyNumberFormat="1" applyFont="1" applyFill="1" applyBorder="1" applyProtection="1">
      <alignment horizontal="right"/>
    </xf>
    <xf numFmtId="164" fontId="52" fillId="10" borderId="0" xfId="0" applyFont="1" applyFill="1" applyProtection="1">
      <alignment horizontal="right"/>
    </xf>
    <xf numFmtId="170" fontId="53" fillId="10" borderId="29" xfId="0" applyNumberFormat="1" applyFont="1" applyFill="1" applyBorder="1" applyProtection="1">
      <alignment horizontal="right"/>
    </xf>
    <xf numFmtId="164" fontId="0" fillId="10" borderId="0" xfId="0" applyFill="1" applyProtection="1">
      <alignment horizontal="right"/>
    </xf>
    <xf numFmtId="164" fontId="53" fillId="10" borderId="28" xfId="0" applyFont="1" applyFill="1" applyBorder="1" applyProtection="1">
      <alignment horizontal="right"/>
    </xf>
    <xf numFmtId="164" fontId="54" fillId="10" borderId="0" xfId="0" applyFont="1" applyFill="1" applyAlignment="1" applyProtection="1">
      <alignment horizontal="left"/>
    </xf>
    <xf numFmtId="170" fontId="53" fillId="10" borderId="15" xfId="0" applyNumberFormat="1" applyFont="1" applyFill="1" applyBorder="1" applyAlignment="1" applyProtection="1">
      <alignment horizontal="center"/>
    </xf>
    <xf numFmtId="164" fontId="54" fillId="10" borderId="0" xfId="0" applyFont="1" applyFill="1" applyProtection="1">
      <alignment horizontal="right"/>
    </xf>
    <xf numFmtId="0" fontId="3" fillId="10" borderId="27" xfId="7" applyFont="1" applyFill="1" applyBorder="1" applyAlignment="1" applyProtection="1">
      <alignment horizontal="right" vertical="center" readingOrder="2"/>
    </xf>
    <xf numFmtId="0" fontId="3" fillId="10" borderId="7" xfId="7" applyFont="1" applyFill="1" applyBorder="1" applyAlignment="1" applyProtection="1">
      <alignment horizontal="right" vertical="center" readingOrder="2"/>
    </xf>
    <xf numFmtId="169" fontId="21" fillId="10" borderId="7" xfId="7" applyNumberFormat="1" applyFont="1" applyFill="1" applyBorder="1" applyAlignment="1" applyProtection="1">
      <alignment horizontal="right" vertical="center" readingOrder="2"/>
    </xf>
    <xf numFmtId="172" fontId="21" fillId="10" borderId="7" xfId="8" applyNumberFormat="1" applyFont="1" applyFill="1" applyBorder="1" applyAlignment="1" applyProtection="1">
      <alignment horizontal="right" vertical="center" readingOrder="2"/>
    </xf>
    <xf numFmtId="0" fontId="17" fillId="10" borderId="0" xfId="3" applyFont="1" applyFill="1" applyAlignment="1">
      <alignment horizontal="right" readingOrder="2"/>
    </xf>
    <xf numFmtId="0" fontId="16" fillId="10" borderId="0" xfId="3" applyFill="1" applyAlignment="1">
      <alignment horizontal="right" readingOrder="2"/>
    </xf>
    <xf numFmtId="0" fontId="40" fillId="10" borderId="0" xfId="3" applyFont="1" applyFill="1" applyAlignment="1" applyProtection="1">
      <alignment horizontal="right" readingOrder="2"/>
    </xf>
    <xf numFmtId="1" fontId="40" fillId="10" borderId="15" xfId="3" applyNumberFormat="1" applyFont="1" applyFill="1" applyBorder="1" applyAlignment="1" applyProtection="1">
      <alignment horizontal="center" readingOrder="2"/>
    </xf>
    <xf numFmtId="3" fontId="40" fillId="10" borderId="0" xfId="3" applyNumberFormat="1" applyFont="1" applyFill="1" applyAlignment="1" applyProtection="1">
      <alignment horizontal="right" readingOrder="2"/>
    </xf>
    <xf numFmtId="0" fontId="41" fillId="10" borderId="15" xfId="3" applyFont="1" applyFill="1" applyBorder="1" applyAlignment="1" applyProtection="1">
      <alignment horizontal="right" readingOrder="2"/>
    </xf>
    <xf numFmtId="0" fontId="2" fillId="10" borderId="0" xfId="3" applyFont="1" applyFill="1" applyAlignment="1" applyProtection="1">
      <alignment horizontal="right" readingOrder="2"/>
    </xf>
    <xf numFmtId="3" fontId="41" fillId="10" borderId="0" xfId="3" applyNumberFormat="1" applyFont="1" applyFill="1" applyAlignment="1">
      <alignment horizontal="center" readingOrder="2"/>
    </xf>
    <xf numFmtId="0" fontId="3" fillId="10" borderId="30" xfId="3" applyNumberFormat="1" applyFont="1" applyFill="1" applyBorder="1" applyAlignment="1">
      <alignment horizontal="center"/>
    </xf>
    <xf numFmtId="1" fontId="3" fillId="10" borderId="30" xfId="3" applyNumberFormat="1" applyFont="1" applyFill="1" applyBorder="1" applyAlignment="1" applyProtection="1">
      <alignment horizontal="center"/>
      <protection locked="0"/>
    </xf>
    <xf numFmtId="0" fontId="18" fillId="11" borderId="7" xfId="3" applyNumberFormat="1" applyFont="1" applyFill="1" applyBorder="1"/>
    <xf numFmtId="0" fontId="18" fillId="11" borderId="7" xfId="3" quotePrefix="1" applyNumberFormat="1" applyFont="1" applyFill="1" applyBorder="1"/>
    <xf numFmtId="0" fontId="18" fillId="11" borderId="31" xfId="3" applyNumberFormat="1" applyFont="1" applyFill="1" applyBorder="1"/>
    <xf numFmtId="0" fontId="18" fillId="11" borderId="32" xfId="3" applyNumberFormat="1" applyFont="1" applyFill="1" applyBorder="1"/>
    <xf numFmtId="0" fontId="26" fillId="11" borderId="31" xfId="3" applyNumberFormat="1" applyFont="1" applyFill="1" applyBorder="1"/>
    <xf numFmtId="0" fontId="26" fillId="11" borderId="32" xfId="3" applyNumberFormat="1" applyFont="1" applyFill="1" applyBorder="1"/>
    <xf numFmtId="0" fontId="18" fillId="11" borderId="31" xfId="3" quotePrefix="1" applyNumberFormat="1" applyFont="1" applyFill="1" applyBorder="1"/>
    <xf numFmtId="0" fontId="18" fillId="11" borderId="32" xfId="3" quotePrefix="1" applyNumberFormat="1" applyFont="1" applyFill="1" applyBorder="1"/>
    <xf numFmtId="0" fontId="3" fillId="11" borderId="31" xfId="3" applyNumberFormat="1" applyFont="1" applyFill="1" applyBorder="1"/>
    <xf numFmtId="0" fontId="3" fillId="11" borderId="32" xfId="3" applyNumberFormat="1" applyFont="1" applyFill="1" applyBorder="1"/>
    <xf numFmtId="3" fontId="18" fillId="12" borderId="7" xfId="3" quotePrefix="1" applyNumberFormat="1" applyFont="1" applyFill="1" applyBorder="1" applyProtection="1">
      <protection locked="0"/>
    </xf>
    <xf numFmtId="3" fontId="18" fillId="10" borderId="7" xfId="3" quotePrefix="1" applyNumberFormat="1" applyFont="1" applyFill="1" applyBorder="1"/>
    <xf numFmtId="0" fontId="18" fillId="12" borderId="7" xfId="3" quotePrefix="1" applyNumberFormat="1" applyFont="1" applyFill="1" applyBorder="1" applyProtection="1">
      <protection locked="0"/>
    </xf>
    <xf numFmtId="0" fontId="18" fillId="12" borderId="7" xfId="3" applyNumberFormat="1" applyFont="1" applyFill="1" applyBorder="1" applyProtection="1">
      <protection locked="0"/>
    </xf>
    <xf numFmtId="0" fontId="36" fillId="11" borderId="7" xfId="3" applyNumberFormat="1" applyFont="1" applyFill="1" applyBorder="1"/>
    <xf numFmtId="0" fontId="18" fillId="11" borderId="31" xfId="3" applyNumberFormat="1" applyFont="1" applyFill="1" applyBorder="1" applyAlignment="1">
      <alignment horizontal="right"/>
    </xf>
    <xf numFmtId="0" fontId="16" fillId="11" borderId="0" xfId="3" applyFill="1" applyBorder="1" applyAlignment="1">
      <alignment horizontal="right" readingOrder="2"/>
    </xf>
    <xf numFmtId="164" fontId="55" fillId="11" borderId="0" xfId="0" applyFont="1" applyFill="1" applyProtection="1">
      <alignment horizontal="right" readingOrder="2"/>
    </xf>
    <xf numFmtId="0" fontId="51" fillId="11" borderId="0" xfId="3" applyFont="1" applyFill="1" applyBorder="1" applyAlignment="1" applyProtection="1">
      <alignment horizontal="right" readingOrder="2"/>
    </xf>
    <xf numFmtId="0" fontId="51" fillId="11" borderId="0" xfId="3" applyFont="1" applyFill="1" applyBorder="1" applyAlignment="1">
      <alignment horizontal="right" readingOrder="2"/>
    </xf>
    <xf numFmtId="0" fontId="56" fillId="11" borderId="0" xfId="3" applyFont="1" applyFill="1" applyBorder="1" applyProtection="1"/>
    <xf numFmtId="0" fontId="51" fillId="11" borderId="0" xfId="3" applyFont="1" applyFill="1" applyAlignment="1" applyProtection="1">
      <alignment horizontal="right" readingOrder="2"/>
    </xf>
    <xf numFmtId="0" fontId="51" fillId="11" borderId="0" xfId="3" applyFont="1" applyFill="1" applyAlignment="1">
      <alignment horizontal="right" readingOrder="2"/>
    </xf>
    <xf numFmtId="0" fontId="3" fillId="11" borderId="33" xfId="3" applyNumberFormat="1" applyFont="1" applyFill="1" applyBorder="1" applyAlignment="1">
      <alignment horizontal="right"/>
    </xf>
    <xf numFmtId="0" fontId="3" fillId="11" borderId="33" xfId="3" applyNumberFormat="1" applyFont="1" applyFill="1" applyBorder="1"/>
    <xf numFmtId="0" fontId="3" fillId="11" borderId="34" xfId="3" applyNumberFormat="1" applyFont="1" applyFill="1" applyBorder="1"/>
    <xf numFmtId="0" fontId="3" fillId="11" borderId="35" xfId="3" applyNumberFormat="1" applyFont="1" applyFill="1" applyBorder="1"/>
    <xf numFmtId="3" fontId="18" fillId="11" borderId="33" xfId="3" applyNumberFormat="1" applyFont="1" applyFill="1" applyBorder="1" applyAlignment="1">
      <alignment horizontal="center"/>
    </xf>
    <xf numFmtId="3" fontId="18" fillId="11" borderId="7" xfId="3" quotePrefix="1" applyNumberFormat="1" applyFont="1" applyFill="1" applyBorder="1" applyProtection="1"/>
    <xf numFmtId="3" fontId="18" fillId="11" borderId="7" xfId="3" quotePrefix="1" applyNumberFormat="1" applyFont="1" applyFill="1" applyBorder="1"/>
    <xf numFmtId="0" fontId="18" fillId="11" borderId="7" xfId="3" applyNumberFormat="1" applyFont="1" applyFill="1" applyBorder="1" applyProtection="1"/>
    <xf numFmtId="0" fontId="18" fillId="11" borderId="7" xfId="3" quotePrefix="1" applyNumberFormat="1" applyFont="1" applyFill="1" applyBorder="1" applyProtection="1"/>
    <xf numFmtId="0" fontId="18" fillId="11" borderId="31" xfId="3" applyNumberFormat="1" applyFont="1" applyFill="1" applyBorder="1" applyProtection="1"/>
    <xf numFmtId="0" fontId="18" fillId="11" borderId="32" xfId="3" applyNumberFormat="1" applyFont="1" applyFill="1" applyBorder="1" applyProtection="1"/>
    <xf numFmtId="0" fontId="19" fillId="10" borderId="0" xfId="7" applyFont="1" applyFill="1" applyAlignment="1" applyProtection="1">
      <alignment horizontal="right" vertical="center" readingOrder="2"/>
    </xf>
    <xf numFmtId="164" fontId="20" fillId="10" borderId="0" xfId="0" applyFont="1" applyFill="1">
      <alignment horizontal="right" readingOrder="2"/>
    </xf>
    <xf numFmtId="37" fontId="21" fillId="10" borderId="0" xfId="7" applyNumberFormat="1" applyFont="1" applyFill="1" applyAlignment="1" applyProtection="1">
      <alignment horizontal="right" vertical="center" readingOrder="2"/>
    </xf>
    <xf numFmtId="0" fontId="22" fillId="10" borderId="0" xfId="11" applyFont="1" applyFill="1" applyBorder="1" applyAlignment="1" applyProtection="1">
      <alignment horizontal="right" vertical="center" readingOrder="2"/>
    </xf>
    <xf numFmtId="0" fontId="23" fillId="10" borderId="0" xfId="7" applyFont="1" applyFill="1" applyAlignment="1" applyProtection="1">
      <alignment horizontal="right" vertical="center" readingOrder="2"/>
    </xf>
    <xf numFmtId="0" fontId="24" fillId="10" borderId="0" xfId="7" applyFont="1" applyFill="1" applyAlignment="1" applyProtection="1">
      <alignment horizontal="right" vertical="center" readingOrder="2"/>
    </xf>
    <xf numFmtId="0" fontId="3" fillId="10" borderId="36" xfId="7" applyFont="1" applyFill="1" applyBorder="1" applyAlignment="1" applyProtection="1">
      <alignment horizontal="right" vertical="center" readingOrder="2"/>
    </xf>
    <xf numFmtId="49" fontId="3" fillId="10" borderId="30" xfId="7" applyNumberFormat="1" applyFont="1" applyFill="1" applyBorder="1" applyAlignment="1" applyProtection="1">
      <alignment horizontal="right" vertical="center" readingOrder="2"/>
    </xf>
    <xf numFmtId="0" fontId="3" fillId="10" borderId="30" xfId="7" applyFont="1" applyFill="1" applyBorder="1" applyAlignment="1" applyProtection="1">
      <alignment horizontal="right" vertical="center" readingOrder="2"/>
    </xf>
    <xf numFmtId="49" fontId="3" fillId="10" borderId="30" xfId="7" applyNumberFormat="1" applyFont="1" applyFill="1" applyBorder="1" applyAlignment="1" applyProtection="1">
      <alignment horizontal="right" vertical="center" wrapText="1" readingOrder="2"/>
    </xf>
    <xf numFmtId="0" fontId="24" fillId="10" borderId="30" xfId="7" applyFont="1" applyFill="1" applyBorder="1" applyAlignment="1" applyProtection="1">
      <alignment horizontal="right" vertical="center" readingOrder="2"/>
    </xf>
    <xf numFmtId="0" fontId="21" fillId="10" borderId="33" xfId="7" applyFont="1" applyFill="1" applyBorder="1" applyAlignment="1" applyProtection="1">
      <alignment horizontal="right" vertical="center" readingOrder="2"/>
    </xf>
    <xf numFmtId="0" fontId="21" fillId="10" borderId="33" xfId="5" applyFont="1" applyFill="1" applyBorder="1" applyAlignment="1" applyProtection="1">
      <alignment horizontal="right" vertical="center" shrinkToFit="1" readingOrder="2"/>
      <protection locked="0"/>
    </xf>
    <xf numFmtId="165" fontId="21" fillId="10" borderId="33" xfId="5" applyNumberFormat="1" applyFont="1" applyFill="1" applyBorder="1" applyAlignment="1" applyProtection="1">
      <alignment horizontal="right" vertical="center" shrinkToFit="1" readingOrder="2"/>
      <protection locked="0"/>
    </xf>
    <xf numFmtId="3" fontId="21" fillId="10" borderId="33" xfId="5" applyNumberFormat="1" applyFont="1" applyFill="1" applyBorder="1" applyAlignment="1" applyProtection="1">
      <alignment horizontal="right" vertical="center" readingOrder="2"/>
    </xf>
    <xf numFmtId="172" fontId="21" fillId="10" borderId="33" xfId="5" applyNumberFormat="1" applyFont="1" applyFill="1" applyBorder="1" applyAlignment="1" applyProtection="1">
      <alignment horizontal="right" vertical="center" shrinkToFit="1" readingOrder="2"/>
    </xf>
    <xf numFmtId="9" fontId="21" fillId="10" borderId="33" xfId="5" applyNumberFormat="1" applyFont="1" applyFill="1" applyBorder="1" applyAlignment="1" applyProtection="1">
      <alignment horizontal="right" vertical="center" shrinkToFit="1" readingOrder="2"/>
    </xf>
    <xf numFmtId="0" fontId="21" fillId="10" borderId="7" xfId="5" applyFont="1" applyFill="1" applyBorder="1" applyAlignment="1" applyProtection="1">
      <alignment horizontal="right" vertical="center" wrapText="1" readingOrder="2"/>
    </xf>
    <xf numFmtId="165" fontId="21" fillId="10" borderId="7" xfId="7" applyNumberFormat="1" applyFont="1" applyFill="1" applyBorder="1" applyAlignment="1" applyProtection="1">
      <alignment horizontal="right" vertical="center" shrinkToFit="1" readingOrder="2"/>
      <protection locked="0"/>
    </xf>
    <xf numFmtId="3" fontId="21" fillId="10" borderId="7" xfId="5" applyNumberFormat="1" applyFont="1" applyFill="1" applyBorder="1" applyAlignment="1" applyProtection="1">
      <alignment horizontal="right" vertical="center" shrinkToFit="1" readingOrder="2"/>
    </xf>
    <xf numFmtId="165" fontId="21" fillId="10" borderId="7" xfId="5" applyNumberFormat="1" applyFont="1" applyFill="1" applyBorder="1" applyAlignment="1" applyProtection="1">
      <alignment horizontal="right" vertical="center" shrinkToFit="1" readingOrder="2"/>
      <protection locked="0"/>
    </xf>
    <xf numFmtId="0" fontId="21" fillId="10" borderId="7" xfId="5" applyFont="1" applyFill="1" applyBorder="1" applyAlignment="1" applyProtection="1">
      <alignment horizontal="right" vertical="center" readingOrder="2"/>
    </xf>
    <xf numFmtId="0" fontId="21" fillId="10" borderId="7" xfId="7" applyFont="1" applyFill="1" applyBorder="1" applyAlignment="1" applyProtection="1">
      <alignment horizontal="right" vertical="center" readingOrder="2"/>
    </xf>
    <xf numFmtId="3" fontId="21" fillId="10" borderId="7" xfId="7" applyNumberFormat="1" applyFont="1" applyFill="1" applyBorder="1" applyAlignment="1" applyProtection="1">
      <alignment horizontal="right" vertical="center" shrinkToFit="1" readingOrder="2"/>
    </xf>
    <xf numFmtId="37" fontId="21" fillId="10" borderId="7" xfId="5" applyNumberFormat="1" applyFont="1" applyFill="1" applyBorder="1" applyAlignment="1" applyProtection="1">
      <alignment horizontal="right" vertical="center" readingOrder="2"/>
    </xf>
    <xf numFmtId="3" fontId="21" fillId="10" borderId="7" xfId="7" applyNumberFormat="1" applyFont="1" applyFill="1" applyBorder="1" applyAlignment="1" applyProtection="1">
      <alignment horizontal="right" vertical="center" readingOrder="2"/>
    </xf>
    <xf numFmtId="164" fontId="20" fillId="10" borderId="7" xfId="0" applyFont="1" applyFill="1" applyBorder="1">
      <alignment horizontal="right" readingOrder="2"/>
    </xf>
    <xf numFmtId="165" fontId="21" fillId="10" borderId="7" xfId="7" applyNumberFormat="1" applyFont="1" applyFill="1" applyBorder="1" applyAlignment="1" applyProtection="1">
      <alignment horizontal="right" vertical="center" shrinkToFit="1" readingOrder="2"/>
    </xf>
    <xf numFmtId="165" fontId="21" fillId="10" borderId="7" xfId="5" applyNumberFormat="1" applyFont="1" applyFill="1" applyBorder="1" applyAlignment="1" applyProtection="1">
      <alignment horizontal="right" vertical="center" shrinkToFit="1" readingOrder="2"/>
    </xf>
    <xf numFmtId="164" fontId="20" fillId="10" borderId="0" xfId="0" applyFont="1" applyFill="1" applyBorder="1">
      <alignment horizontal="right" readingOrder="2"/>
    </xf>
    <xf numFmtId="3" fontId="21" fillId="10" borderId="0" xfId="5" applyNumberFormat="1" applyFont="1" applyFill="1" applyBorder="1" applyAlignment="1" applyProtection="1">
      <alignment horizontal="right" vertical="center" readingOrder="2"/>
      <protection locked="0"/>
    </xf>
    <xf numFmtId="3" fontId="21" fillId="10" borderId="6" xfId="7" applyNumberFormat="1" applyFont="1" applyFill="1" applyBorder="1" applyAlignment="1" applyProtection="1">
      <alignment horizontal="right" vertical="center" readingOrder="2"/>
    </xf>
    <xf numFmtId="3" fontId="21" fillId="10" borderId="6" xfId="5" applyNumberFormat="1" applyFont="1" applyFill="1" applyBorder="1" applyAlignment="1" applyProtection="1">
      <alignment horizontal="right" vertical="center" readingOrder="2"/>
      <protection locked="0"/>
    </xf>
    <xf numFmtId="0" fontId="21" fillId="10" borderId="6" xfId="5" applyFont="1" applyFill="1" applyBorder="1" applyAlignment="1" applyProtection="1">
      <alignment horizontal="right" vertical="center" readingOrder="2"/>
    </xf>
    <xf numFmtId="0" fontId="3" fillId="10" borderId="0" xfId="3" applyFont="1" applyFill="1"/>
    <xf numFmtId="0" fontId="18" fillId="10" borderId="0" xfId="3" applyFont="1" applyFill="1"/>
    <xf numFmtId="0" fontId="18" fillId="10" borderId="0" xfId="3" applyFont="1" applyFill="1" applyBorder="1"/>
    <xf numFmtId="170" fontId="30" fillId="10" borderId="15" xfId="5" applyNumberFormat="1" applyFont="1" applyFill="1" applyBorder="1" applyAlignment="1" applyProtection="1">
      <alignment horizontal="center" vertical="center" readingOrder="2"/>
    </xf>
    <xf numFmtId="0" fontId="34" fillId="10" borderId="0" xfId="7" applyFont="1" applyFill="1" applyBorder="1" applyAlignment="1" applyProtection="1">
      <alignment horizontal="center" vertical="center" readingOrder="2"/>
    </xf>
    <xf numFmtId="0" fontId="34" fillId="10" borderId="15" xfId="7" applyFont="1" applyFill="1" applyBorder="1" applyAlignment="1" applyProtection="1">
      <alignment horizontal="center" vertical="center" readingOrder="2"/>
    </xf>
    <xf numFmtId="0" fontId="34" fillId="10" borderId="0" xfId="7" applyFont="1" applyFill="1" applyBorder="1" applyAlignment="1" applyProtection="1">
      <alignment horizontal="right" vertical="center" readingOrder="2"/>
    </xf>
    <xf numFmtId="164" fontId="15" fillId="10" borderId="15" xfId="0" applyFont="1" applyFill="1" applyBorder="1" applyProtection="1">
      <alignment horizontal="right" readingOrder="2"/>
    </xf>
    <xf numFmtId="0" fontId="40" fillId="0" borderId="0" xfId="3" applyFont="1" applyFill="1" applyAlignment="1" applyProtection="1">
      <alignment horizontal="right" readingOrder="2"/>
    </xf>
    <xf numFmtId="1" fontId="40" fillId="0" borderId="15" xfId="3" applyNumberFormat="1" applyFont="1" applyFill="1" applyBorder="1" applyAlignment="1" applyProtection="1">
      <alignment horizontal="center" readingOrder="2"/>
    </xf>
    <xf numFmtId="3" fontId="40" fillId="0" borderId="0" xfId="3" applyNumberFormat="1" applyFont="1" applyFill="1" applyAlignment="1" applyProtection="1">
      <alignment horizontal="right" readingOrder="2"/>
    </xf>
    <xf numFmtId="0" fontId="41" fillId="0" borderId="15" xfId="3" applyFont="1" applyFill="1" applyBorder="1" applyAlignment="1" applyProtection="1">
      <alignment horizontal="right" readingOrder="2"/>
    </xf>
    <xf numFmtId="0" fontId="2" fillId="0" borderId="0" xfId="3" applyFont="1" applyFill="1" applyAlignment="1" applyProtection="1">
      <alignment horizontal="right" readingOrder="2"/>
    </xf>
    <xf numFmtId="0" fontId="18" fillId="0" borderId="7" xfId="3" applyNumberFormat="1" applyFont="1" applyFill="1" applyBorder="1" applyProtection="1"/>
    <xf numFmtId="0" fontId="17" fillId="0" borderId="0" xfId="3" applyFont="1" applyFill="1" applyAlignment="1" applyProtection="1">
      <alignment horizontal="right" readingOrder="2"/>
    </xf>
    <xf numFmtId="0" fontId="16" fillId="0" borderId="0" xfId="3" applyFill="1" applyAlignment="1" applyProtection="1">
      <alignment horizontal="right" readingOrder="2"/>
    </xf>
    <xf numFmtId="3" fontId="41" fillId="0" borderId="0" xfId="3" applyNumberFormat="1" applyFont="1" applyFill="1" applyAlignment="1" applyProtection="1">
      <alignment horizontal="center" readingOrder="2"/>
    </xf>
    <xf numFmtId="0" fontId="3" fillId="0" borderId="30" xfId="3" applyNumberFormat="1" applyFont="1" applyFill="1" applyBorder="1" applyAlignment="1" applyProtection="1">
      <alignment horizontal="center"/>
    </xf>
    <xf numFmtId="0" fontId="3" fillId="0" borderId="33" xfId="3" applyNumberFormat="1" applyFont="1" applyFill="1" applyBorder="1" applyAlignment="1" applyProtection="1">
      <alignment horizontal="right"/>
    </xf>
    <xf numFmtId="0" fontId="3" fillId="0" borderId="33" xfId="3" applyNumberFormat="1" applyFont="1" applyFill="1" applyBorder="1" applyProtection="1"/>
    <xf numFmtId="0" fontId="3" fillId="0" borderId="34" xfId="3" applyNumberFormat="1" applyFont="1" applyFill="1" applyBorder="1" applyProtection="1"/>
    <xf numFmtId="0" fontId="3" fillId="0" borderId="35" xfId="3" applyNumberFormat="1" applyFont="1" applyFill="1" applyBorder="1" applyProtection="1"/>
    <xf numFmtId="3" fontId="18" fillId="0" borderId="33" xfId="3" applyNumberFormat="1" applyFont="1" applyFill="1" applyBorder="1" applyAlignment="1" applyProtection="1">
      <alignment horizontal="center"/>
    </xf>
    <xf numFmtId="164" fontId="53" fillId="0" borderId="0" xfId="0" applyFont="1" applyFill="1" applyProtection="1">
      <alignment horizontal="right"/>
    </xf>
    <xf numFmtId="170" fontId="53" fillId="0" borderId="15" xfId="0" applyNumberFormat="1" applyFont="1" applyFill="1" applyBorder="1" applyProtection="1">
      <alignment horizontal="right"/>
    </xf>
    <xf numFmtId="164" fontId="52" fillId="0" borderId="0" xfId="0" applyFont="1" applyFill="1" applyProtection="1">
      <alignment horizontal="right"/>
    </xf>
    <xf numFmtId="164" fontId="0" fillId="0" borderId="0" xfId="0" applyFill="1">
      <alignment horizontal="right"/>
    </xf>
    <xf numFmtId="164" fontId="0" fillId="0" borderId="0" xfId="0" applyFill="1" applyProtection="1">
      <alignment horizontal="right"/>
    </xf>
    <xf numFmtId="164" fontId="53" fillId="0" borderId="28" xfId="0" applyFont="1" applyFill="1" applyBorder="1" applyProtection="1">
      <alignment horizontal="right"/>
    </xf>
    <xf numFmtId="164" fontId="54" fillId="0" borderId="0" xfId="0" applyFont="1" applyFill="1" applyAlignment="1" applyProtection="1">
      <alignment horizontal="left"/>
    </xf>
    <xf numFmtId="170" fontId="53" fillId="0" borderId="15" xfId="0" applyNumberFormat="1" applyFont="1" applyFill="1" applyBorder="1" applyAlignment="1" applyProtection="1">
      <alignment horizontal="center"/>
    </xf>
    <xf numFmtId="164" fontId="54" fillId="0" borderId="0" xfId="0" applyFont="1" applyFill="1" applyProtection="1">
      <alignment horizontal="right"/>
    </xf>
    <xf numFmtId="0" fontId="3" fillId="0" borderId="27" xfId="7" applyFont="1" applyFill="1" applyBorder="1" applyAlignment="1" applyProtection="1">
      <alignment horizontal="right" vertical="center" readingOrder="2"/>
    </xf>
    <xf numFmtId="0" fontId="3" fillId="0" borderId="7" xfId="7" applyFont="1" applyFill="1" applyBorder="1" applyAlignment="1" applyProtection="1">
      <alignment horizontal="right" vertical="center" readingOrder="2"/>
    </xf>
    <xf numFmtId="169" fontId="21" fillId="0" borderId="7" xfId="7" applyNumberFormat="1" applyFont="1" applyFill="1" applyBorder="1" applyAlignment="1" applyProtection="1">
      <alignment horizontal="right" vertical="center" readingOrder="2"/>
    </xf>
    <xf numFmtId="49" fontId="53" fillId="10" borderId="15" xfId="0" applyNumberFormat="1" applyFont="1" applyFill="1" applyBorder="1" applyProtection="1">
      <alignment horizontal="right"/>
    </xf>
    <xf numFmtId="0" fontId="27" fillId="0" borderId="0" xfId="7" applyFont="1" applyFill="1" applyAlignment="1" applyProtection="1">
      <alignment horizontal="right" vertical="center" readingOrder="2"/>
    </xf>
    <xf numFmtId="0" fontId="28" fillId="0" borderId="0" xfId="5" applyFont="1" applyFill="1" applyAlignment="1" applyProtection="1">
      <alignment horizontal="right" vertical="center" readingOrder="2"/>
    </xf>
    <xf numFmtId="0" fontId="29" fillId="0" borderId="0" xfId="5" applyFont="1" applyFill="1" applyAlignment="1" applyProtection="1">
      <alignment horizontal="right" vertical="center" readingOrder="2"/>
    </xf>
    <xf numFmtId="164" fontId="30" fillId="0" borderId="0" xfId="0" applyFont="1" applyFill="1" applyProtection="1">
      <alignment horizontal="right" readingOrder="2"/>
    </xf>
    <xf numFmtId="170" fontId="30" fillId="0" borderId="15" xfId="5" applyNumberFormat="1" applyFont="1" applyFill="1" applyBorder="1" applyAlignment="1" applyProtection="1">
      <alignment horizontal="center" vertical="center" readingOrder="2"/>
    </xf>
    <xf numFmtId="0" fontId="30" fillId="0" borderId="0" xfId="5" applyFont="1" applyFill="1" applyAlignment="1" applyProtection="1">
      <alignment horizontal="center" vertical="center" readingOrder="2"/>
    </xf>
    <xf numFmtId="0" fontId="28" fillId="0" borderId="0" xfId="5" applyFont="1" applyFill="1" applyBorder="1" applyAlignment="1" applyProtection="1">
      <alignment horizontal="right" vertical="center" readingOrder="2"/>
    </xf>
    <xf numFmtId="0" fontId="27" fillId="0" borderId="11" xfId="7" applyFont="1" applyFill="1" applyBorder="1" applyAlignment="1" applyProtection="1">
      <alignment vertical="center" readingOrder="2"/>
    </xf>
    <xf numFmtId="164" fontId="15" fillId="0" borderId="12" xfId="0" applyFont="1" applyFill="1" applyBorder="1" applyProtection="1">
      <alignment horizontal="right" readingOrder="2"/>
    </xf>
    <xf numFmtId="0" fontId="34" fillId="0" borderId="0" xfId="7" applyFont="1" applyFill="1" applyBorder="1" applyAlignment="1" applyProtection="1">
      <alignment horizontal="center" vertical="center" readingOrder="2"/>
    </xf>
    <xf numFmtId="0" fontId="34" fillId="0" borderId="0" xfId="7" applyFont="1" applyFill="1" applyBorder="1" applyAlignment="1" applyProtection="1">
      <alignment horizontal="right" vertical="center" readingOrder="2"/>
    </xf>
    <xf numFmtId="0" fontId="34" fillId="0" borderId="0" xfId="7" applyFont="1" applyFill="1" applyBorder="1" applyAlignment="1" applyProtection="1">
      <alignment horizontal="center" vertical="center" wrapText="1" readingOrder="2"/>
    </xf>
    <xf numFmtId="49" fontId="28" fillId="0" borderId="12" xfId="5" applyNumberFormat="1" applyFont="1" applyFill="1" applyBorder="1" applyAlignment="1" applyProtection="1">
      <alignment horizontal="right" vertical="center" readingOrder="2"/>
    </xf>
    <xf numFmtId="0" fontId="34" fillId="0" borderId="13" xfId="7" applyFont="1" applyFill="1" applyBorder="1" applyAlignment="1" applyProtection="1">
      <alignment horizontal="right" vertical="center" readingOrder="2"/>
    </xf>
    <xf numFmtId="0" fontId="34" fillId="0" borderId="13" xfId="7" applyFont="1" applyFill="1" applyBorder="1" applyAlignment="1" applyProtection="1">
      <alignment horizontal="center" vertical="center" wrapText="1" readingOrder="2"/>
    </xf>
    <xf numFmtId="164" fontId="15" fillId="0" borderId="14" xfId="0" applyFont="1" applyFill="1" applyBorder="1" applyProtection="1">
      <alignment horizontal="right" readingOrder="2"/>
    </xf>
    <xf numFmtId="0" fontId="34" fillId="0" borderId="15" xfId="7" applyFont="1" applyFill="1" applyBorder="1" applyAlignment="1" applyProtection="1">
      <alignment horizontal="center" vertical="center" readingOrder="2"/>
    </xf>
    <xf numFmtId="170" fontId="34" fillId="0" borderId="15" xfId="7" applyNumberFormat="1" applyFont="1" applyFill="1" applyBorder="1" applyAlignment="1" applyProtection="1">
      <alignment horizontal="center" vertical="center" readingOrder="2"/>
    </xf>
    <xf numFmtId="0" fontId="34" fillId="0" borderId="15" xfId="7" applyFont="1" applyFill="1" applyBorder="1" applyAlignment="1" applyProtection="1">
      <alignment horizontal="center" vertical="center" wrapText="1" readingOrder="2"/>
    </xf>
    <xf numFmtId="49" fontId="28" fillId="0" borderId="14" xfId="5" applyNumberFormat="1" applyFont="1" applyFill="1" applyBorder="1" applyAlignment="1" applyProtection="1">
      <alignment horizontal="right" vertical="center" readingOrder="2"/>
    </xf>
    <xf numFmtId="170" fontId="34" fillId="0" borderId="16" xfId="7" applyNumberFormat="1" applyFont="1" applyFill="1" applyBorder="1" applyAlignment="1" applyProtection="1">
      <alignment horizontal="center" vertical="center" readingOrder="2"/>
    </xf>
    <xf numFmtId="0" fontId="34" fillId="0" borderId="16" xfId="7" applyFont="1" applyFill="1" applyBorder="1" applyAlignment="1" applyProtection="1">
      <alignment horizontal="right" vertical="center" readingOrder="2"/>
    </xf>
    <xf numFmtId="0" fontId="28" fillId="0" borderId="0" xfId="7" applyFont="1" applyFill="1" applyBorder="1" applyAlignment="1" applyProtection="1">
      <alignment horizontal="right" vertical="center" readingOrder="2"/>
    </xf>
    <xf numFmtId="0" fontId="28" fillId="0" borderId="13" xfId="7" applyFont="1" applyFill="1" applyBorder="1" applyAlignment="1" applyProtection="1">
      <alignment horizontal="right" vertical="center" readingOrder="2"/>
    </xf>
    <xf numFmtId="0" fontId="27" fillId="0" borderId="0" xfId="7" applyFont="1" applyFill="1" applyBorder="1" applyAlignment="1" applyProtection="1">
      <alignment horizontal="right" vertical="center" readingOrder="2"/>
    </xf>
    <xf numFmtId="0" fontId="28" fillId="0" borderId="0" xfId="7" applyFont="1" applyFill="1" applyBorder="1" applyAlignment="1" applyProtection="1">
      <alignment horizontal="right" vertical="center" shrinkToFit="1" readingOrder="2"/>
    </xf>
    <xf numFmtId="37" fontId="28" fillId="0" borderId="0" xfId="7" applyNumberFormat="1" applyFont="1" applyFill="1" applyBorder="1" applyAlignment="1" applyProtection="1">
      <alignment horizontal="right" vertical="center" readingOrder="2"/>
    </xf>
    <xf numFmtId="49" fontId="28" fillId="0" borderId="12" xfId="7" applyNumberFormat="1" applyFont="1" applyFill="1" applyBorder="1" applyAlignment="1" applyProtection="1">
      <alignment horizontal="right" vertical="center" readingOrder="2"/>
    </xf>
    <xf numFmtId="37" fontId="27" fillId="0" borderId="0" xfId="7" applyNumberFormat="1" applyFont="1" applyFill="1" applyBorder="1" applyAlignment="1" applyProtection="1">
      <alignment horizontal="right" vertical="center" readingOrder="2"/>
    </xf>
    <xf numFmtId="3" fontId="28" fillId="0" borderId="13" xfId="5" applyNumberFormat="1" applyFont="1" applyFill="1" applyBorder="1" applyAlignment="1" applyProtection="1">
      <alignment horizontal="right" vertical="center" readingOrder="2"/>
    </xf>
    <xf numFmtId="0" fontId="28" fillId="0" borderId="0" xfId="5" applyFont="1" applyFill="1" applyBorder="1" applyAlignment="1" applyProtection="1">
      <alignment horizontal="right" vertical="center" shrinkToFit="1" readingOrder="2"/>
    </xf>
    <xf numFmtId="165" fontId="28" fillId="0" borderId="0" xfId="5" applyNumberFormat="1" applyFont="1" applyFill="1" applyBorder="1" applyAlignment="1" applyProtection="1">
      <alignment horizontal="right" vertical="center" shrinkToFit="1" readingOrder="2"/>
    </xf>
    <xf numFmtId="3" fontId="28" fillId="0" borderId="0" xfId="5" applyNumberFormat="1" applyFont="1" applyFill="1" applyBorder="1" applyAlignment="1" applyProtection="1">
      <alignment horizontal="right" vertical="center" readingOrder="2"/>
    </xf>
    <xf numFmtId="172" fontId="28" fillId="0" borderId="0" xfId="5" applyNumberFormat="1" applyFont="1" applyFill="1" applyBorder="1" applyAlignment="1" applyProtection="1">
      <alignment horizontal="right" vertical="center" shrinkToFit="1" readingOrder="1"/>
    </xf>
    <xf numFmtId="9" fontId="28" fillId="0" borderId="0" xfId="5" applyNumberFormat="1" applyFont="1" applyFill="1" applyBorder="1" applyAlignment="1" applyProtection="1">
      <alignment horizontal="right" vertical="center" shrinkToFit="1" readingOrder="2"/>
    </xf>
    <xf numFmtId="3" fontId="28" fillId="0" borderId="12" xfId="5" applyNumberFormat="1" applyFont="1" applyFill="1" applyBorder="1" applyAlignment="1" applyProtection="1">
      <alignment horizontal="right" vertical="center" readingOrder="2"/>
    </xf>
    <xf numFmtId="3" fontId="28" fillId="0" borderId="0" xfId="7" applyNumberFormat="1" applyFont="1" applyFill="1" applyBorder="1" applyAlignment="1" applyProtection="1">
      <alignment horizontal="right" vertical="center" readingOrder="2"/>
    </xf>
    <xf numFmtId="0" fontId="28" fillId="0" borderId="0" xfId="5" applyNumberFormat="1" applyFont="1" applyFill="1" applyBorder="1" applyAlignment="1" applyProtection="1">
      <alignment horizontal="right" vertical="center" readingOrder="2"/>
    </xf>
    <xf numFmtId="165" fontId="28" fillId="0" borderId="0" xfId="7" applyNumberFormat="1" applyFont="1" applyFill="1" applyBorder="1" applyAlignment="1" applyProtection="1">
      <alignment horizontal="right" vertical="center" shrinkToFit="1" readingOrder="2"/>
    </xf>
    <xf numFmtId="165" fontId="28" fillId="0" borderId="13" xfId="7" applyNumberFormat="1" applyFont="1" applyFill="1" applyBorder="1" applyAlignment="1" applyProtection="1">
      <alignment horizontal="right" vertical="center" shrinkToFit="1" readingOrder="2"/>
    </xf>
    <xf numFmtId="9" fontId="28" fillId="0" borderId="13" xfId="5" applyNumberFormat="1" applyFont="1" applyFill="1" applyBorder="1" applyAlignment="1" applyProtection="1">
      <alignment horizontal="right" vertical="center" shrinkToFit="1" readingOrder="2"/>
    </xf>
    <xf numFmtId="3" fontId="28" fillId="0" borderId="0" xfId="5" applyNumberFormat="1" applyFont="1" applyFill="1" applyBorder="1" applyAlignment="1" applyProtection="1">
      <alignment horizontal="right" vertical="center" shrinkToFit="1" readingOrder="2"/>
    </xf>
    <xf numFmtId="164" fontId="15" fillId="0" borderId="12" xfId="0" applyFont="1" applyFill="1" applyBorder="1" applyAlignment="1" applyProtection="1">
      <alignment horizontal="right" readingOrder="2"/>
    </xf>
    <xf numFmtId="164" fontId="15" fillId="0" borderId="0" xfId="0" applyFont="1" applyFill="1" applyBorder="1" applyAlignment="1" applyProtection="1">
      <alignment horizontal="right" readingOrder="2"/>
    </xf>
    <xf numFmtId="165" fontId="28" fillId="0" borderId="17" xfId="5" applyNumberFormat="1" applyFont="1" applyFill="1" applyBorder="1" applyAlignment="1" applyProtection="1">
      <alignment horizontal="right" vertical="center" shrinkToFit="1" readingOrder="2"/>
    </xf>
    <xf numFmtId="165" fontId="28" fillId="0" borderId="18" xfId="5" applyNumberFormat="1" applyFont="1" applyFill="1" applyBorder="1" applyAlignment="1" applyProtection="1">
      <alignment horizontal="right" vertical="center" shrinkToFit="1" readingOrder="2"/>
    </xf>
    <xf numFmtId="165" fontId="28" fillId="0" borderId="17" xfId="7" applyNumberFormat="1" applyFont="1" applyFill="1" applyBorder="1" applyAlignment="1" applyProtection="1">
      <alignment horizontal="right" vertical="center" shrinkToFit="1" readingOrder="2"/>
    </xf>
    <xf numFmtId="3" fontId="28" fillId="0" borderId="0" xfId="7" applyNumberFormat="1" applyFont="1" applyFill="1" applyBorder="1" applyAlignment="1" applyProtection="1">
      <alignment horizontal="right" vertical="center" shrinkToFit="1" readingOrder="2"/>
    </xf>
    <xf numFmtId="9" fontId="28" fillId="0" borderId="0" xfId="7" applyNumberFormat="1" applyFont="1" applyFill="1" applyBorder="1" applyAlignment="1" applyProtection="1">
      <alignment horizontal="right" vertical="center" shrinkToFit="1" readingOrder="1"/>
    </xf>
    <xf numFmtId="9" fontId="28" fillId="0" borderId="0" xfId="5" applyNumberFormat="1" applyFont="1" applyFill="1" applyBorder="1" applyAlignment="1" applyProtection="1">
      <alignment horizontal="right" vertical="center" shrinkToFit="1" readingOrder="1"/>
    </xf>
    <xf numFmtId="164" fontId="15" fillId="0" borderId="0" xfId="0" applyFont="1" applyFill="1" applyAlignment="1" applyProtection="1">
      <alignment horizontal="right" readingOrder="2"/>
    </xf>
    <xf numFmtId="164" fontId="15" fillId="0" borderId="0" xfId="0" applyFont="1" applyFill="1" applyAlignment="1" applyProtection="1">
      <alignment horizontal="right" readingOrder="1"/>
    </xf>
    <xf numFmtId="3" fontId="28" fillId="0" borderId="12" xfId="7" applyNumberFormat="1" applyFont="1" applyFill="1" applyBorder="1" applyAlignment="1" applyProtection="1">
      <alignment horizontal="right" vertical="center" readingOrder="2"/>
    </xf>
    <xf numFmtId="165" fontId="28" fillId="0" borderId="18" xfId="7" applyNumberFormat="1" applyFont="1" applyFill="1" applyBorder="1" applyAlignment="1" applyProtection="1">
      <alignment horizontal="right" vertical="center" shrinkToFit="1" readingOrder="2"/>
    </xf>
    <xf numFmtId="3" fontId="28" fillId="0" borderId="13" xfId="7" applyNumberFormat="1" applyFont="1" applyFill="1" applyBorder="1" applyAlignment="1" applyProtection="1">
      <alignment horizontal="right" vertical="center" shrinkToFit="1" readingOrder="2"/>
    </xf>
    <xf numFmtId="37" fontId="28" fillId="0" borderId="13" xfId="7" applyNumberFormat="1" applyFont="1" applyFill="1" applyBorder="1" applyAlignment="1" applyProtection="1">
      <alignment horizontal="right" vertical="center" readingOrder="2"/>
    </xf>
    <xf numFmtId="3" fontId="28" fillId="0" borderId="0" xfId="7" applyNumberFormat="1" applyFont="1" applyFill="1" applyBorder="1" applyAlignment="1" applyProtection="1">
      <alignment horizontal="right" vertical="center" shrinkToFit="1" readingOrder="1"/>
    </xf>
    <xf numFmtId="3" fontId="27" fillId="0" borderId="0" xfId="7" applyNumberFormat="1" applyFont="1" applyFill="1" applyBorder="1" applyAlignment="1" applyProtection="1">
      <alignment horizontal="right" vertical="center" readingOrder="2"/>
    </xf>
    <xf numFmtId="0" fontId="28" fillId="0" borderId="0" xfId="7" applyNumberFormat="1" applyFont="1" applyFill="1" applyBorder="1" applyAlignment="1" applyProtection="1">
      <alignment horizontal="right" vertical="center" readingOrder="2"/>
    </xf>
    <xf numFmtId="3" fontId="28" fillId="0" borderId="13" xfId="7" applyNumberFormat="1" applyFont="1" applyFill="1" applyBorder="1" applyAlignment="1" applyProtection="1">
      <alignment horizontal="right" vertical="center" readingOrder="2"/>
    </xf>
    <xf numFmtId="37" fontId="28" fillId="0" borderId="0" xfId="5" applyNumberFormat="1" applyFont="1" applyFill="1" applyBorder="1" applyAlignment="1" applyProtection="1">
      <alignment horizontal="right" vertical="center" readingOrder="2"/>
    </xf>
    <xf numFmtId="165" fontId="28" fillId="0" borderId="13" xfId="5" applyNumberFormat="1" applyFont="1" applyFill="1" applyBorder="1" applyAlignment="1" applyProtection="1">
      <alignment horizontal="right" vertical="center" shrinkToFit="1" readingOrder="2"/>
    </xf>
    <xf numFmtId="164" fontId="15" fillId="0" borderId="19" xfId="0" applyFont="1" applyFill="1" applyBorder="1" applyProtection="1">
      <alignment horizontal="right" readingOrder="2"/>
    </xf>
    <xf numFmtId="49" fontId="28" fillId="0" borderId="12" xfId="5" applyNumberFormat="1" applyFont="1" applyFill="1" applyBorder="1" applyAlignment="1" applyProtection="1">
      <alignment horizontal="right" vertical="center" shrinkToFit="1" readingOrder="2"/>
    </xf>
    <xf numFmtId="37" fontId="34" fillId="0" borderId="0" xfId="7" applyNumberFormat="1" applyFont="1" applyFill="1" applyBorder="1" applyAlignment="1" applyProtection="1">
      <alignment horizontal="right" vertical="center" readingOrder="2"/>
    </xf>
    <xf numFmtId="37" fontId="28" fillId="0" borderId="0" xfId="7" applyNumberFormat="1" applyFont="1" applyFill="1" applyBorder="1" applyAlignment="1" applyProtection="1">
      <alignment horizontal="right" vertical="center" shrinkToFit="1" readingOrder="2"/>
    </xf>
    <xf numFmtId="171" fontId="28" fillId="0" borderId="0" xfId="5" applyNumberFormat="1" applyFont="1" applyFill="1" applyBorder="1" applyAlignment="1" applyProtection="1">
      <alignment horizontal="right" vertical="center" shrinkToFit="1" readingOrder="1"/>
    </xf>
    <xf numFmtId="165" fontId="28" fillId="0" borderId="21" xfId="7" applyNumberFormat="1" applyFont="1" applyFill="1" applyBorder="1" applyAlignment="1" applyProtection="1">
      <alignment horizontal="right" vertical="center" shrinkToFit="1" readingOrder="2"/>
    </xf>
    <xf numFmtId="165" fontId="28" fillId="0" borderId="22" xfId="7" applyNumberFormat="1" applyFont="1" applyFill="1" applyBorder="1" applyAlignment="1" applyProtection="1">
      <alignment horizontal="right" vertical="center" shrinkToFit="1" readingOrder="2"/>
    </xf>
    <xf numFmtId="164" fontId="15" fillId="0" borderId="13" xfId="0" applyFont="1" applyFill="1" applyBorder="1" applyProtection="1">
      <alignment horizontal="right" readingOrder="2"/>
    </xf>
    <xf numFmtId="165" fontId="34" fillId="0" borderId="0" xfId="7" applyNumberFormat="1" applyFont="1" applyFill="1" applyBorder="1" applyAlignment="1" applyProtection="1">
      <alignment horizontal="right" vertical="center" shrinkToFit="1" readingOrder="2"/>
    </xf>
    <xf numFmtId="37" fontId="34" fillId="0" borderId="0" xfId="7" applyNumberFormat="1" applyFont="1" applyFill="1" applyBorder="1" applyAlignment="1" applyProtection="1">
      <alignment horizontal="right" vertical="center" shrinkToFit="1" readingOrder="2"/>
    </xf>
    <xf numFmtId="165" fontId="34" fillId="0" borderId="15" xfId="7" applyNumberFormat="1" applyFont="1" applyFill="1" applyBorder="1" applyAlignment="1" applyProtection="1">
      <alignment horizontal="right" vertical="center" shrinkToFit="1" readingOrder="2"/>
    </xf>
    <xf numFmtId="165" fontId="34" fillId="0" borderId="23" xfId="7" applyNumberFormat="1" applyFont="1" applyFill="1" applyBorder="1" applyAlignment="1" applyProtection="1">
      <alignment horizontal="right" vertical="center" shrinkToFit="1" readingOrder="2"/>
    </xf>
    <xf numFmtId="2" fontId="37" fillId="0" borderId="0" xfId="7" applyNumberFormat="1" applyFont="1" applyFill="1" applyBorder="1" applyAlignment="1" applyProtection="1">
      <alignment horizontal="right" vertical="center" readingOrder="2"/>
    </xf>
    <xf numFmtId="164" fontId="15" fillId="0" borderId="24" xfId="0" applyFont="1" applyFill="1" applyBorder="1" applyProtection="1">
      <alignment horizontal="right" readingOrder="2"/>
    </xf>
    <xf numFmtId="0" fontId="34" fillId="0" borderId="25" xfId="5" applyFont="1" applyFill="1" applyBorder="1" applyAlignment="1" applyProtection="1">
      <alignment horizontal="center" vertical="center" readingOrder="2"/>
    </xf>
    <xf numFmtId="0" fontId="34" fillId="0" borderId="26" xfId="5" applyFont="1" applyFill="1" applyBorder="1" applyAlignment="1" applyProtection="1">
      <alignment horizontal="center" vertical="center" readingOrder="2"/>
    </xf>
    <xf numFmtId="0" fontId="34" fillId="0" borderId="0" xfId="5" applyFont="1" applyFill="1" applyBorder="1" applyAlignment="1" applyProtection="1">
      <alignment horizontal="center" vertical="center" readingOrder="2"/>
    </xf>
    <xf numFmtId="2" fontId="28" fillId="0" borderId="0" xfId="7" applyNumberFormat="1" applyFont="1" applyFill="1" applyBorder="1" applyAlignment="1" applyProtection="1">
      <alignment horizontal="right" vertical="center" readingOrder="2"/>
    </xf>
    <xf numFmtId="164" fontId="15" fillId="0" borderId="15" xfId="0" applyFont="1" applyFill="1" applyBorder="1" applyProtection="1">
      <alignment horizontal="right" readingOrder="2"/>
    </xf>
    <xf numFmtId="3" fontId="28" fillId="0" borderId="15" xfId="5" applyNumberFormat="1" applyFont="1" applyFill="1" applyBorder="1" applyAlignment="1" applyProtection="1">
      <alignment horizontal="right" vertical="center" readingOrder="2"/>
    </xf>
    <xf numFmtId="164" fontId="15" fillId="0" borderId="16" xfId="0" applyFont="1" applyFill="1" applyBorder="1" applyProtection="1">
      <alignment horizontal="right" readingOrder="2"/>
    </xf>
    <xf numFmtId="3" fontId="28" fillId="0" borderId="16" xfId="5" applyNumberFormat="1" applyFont="1" applyFill="1" applyBorder="1" applyAlignment="1" applyProtection="1">
      <alignment horizontal="right" vertical="center" readingOrder="2"/>
    </xf>
    <xf numFmtId="164" fontId="15" fillId="0" borderId="27" xfId="0" applyFont="1" applyFill="1" applyBorder="1" applyProtection="1">
      <alignment horizontal="right" readingOrder="2"/>
    </xf>
    <xf numFmtId="164" fontId="15" fillId="0" borderId="28" xfId="0" applyFont="1" applyFill="1" applyBorder="1" applyProtection="1">
      <alignment horizontal="right" readingOrder="2"/>
    </xf>
    <xf numFmtId="164" fontId="15" fillId="0" borderId="11" xfId="0" applyFont="1" applyFill="1" applyBorder="1" applyProtection="1">
      <alignment horizontal="right" readingOrder="2"/>
    </xf>
    <xf numFmtId="164" fontId="38" fillId="0" borderId="28" xfId="0" applyFont="1" applyFill="1" applyBorder="1" applyProtection="1">
      <alignment horizontal="right" readingOrder="2"/>
    </xf>
    <xf numFmtId="0" fontId="39" fillId="0" borderId="0" xfId="3" applyFont="1" applyFill="1" applyBorder="1" applyProtection="1"/>
    <xf numFmtId="170" fontId="34" fillId="0" borderId="0" xfId="3" applyNumberFormat="1" applyFont="1" applyFill="1" applyBorder="1" applyAlignment="1" applyProtection="1">
      <alignment horizontal="right"/>
    </xf>
    <xf numFmtId="0" fontId="34" fillId="0" borderId="0" xfId="3" applyFont="1" applyFill="1" applyBorder="1" applyProtection="1"/>
    <xf numFmtId="0" fontId="28" fillId="0" borderId="0" xfId="3" applyFont="1" applyFill="1" applyBorder="1" applyProtection="1"/>
    <xf numFmtId="0" fontId="28" fillId="0" borderId="13" xfId="3" applyFont="1" applyFill="1" applyBorder="1" applyProtection="1"/>
    <xf numFmtId="0" fontId="34" fillId="0" borderId="13" xfId="3" applyFont="1" applyFill="1" applyBorder="1" applyProtection="1"/>
    <xf numFmtId="0" fontId="34" fillId="0" borderId="12" xfId="3" applyFont="1" applyFill="1" applyBorder="1" applyProtection="1"/>
    <xf numFmtId="0" fontId="29" fillId="10" borderId="0" xfId="5" applyFont="1" applyFill="1" applyBorder="1" applyAlignment="1" applyProtection="1">
      <alignment horizontal="right" vertical="center" readingOrder="2"/>
    </xf>
    <xf numFmtId="0" fontId="27" fillId="10" borderId="13" xfId="7" applyFont="1" applyFill="1" applyBorder="1" applyAlignment="1" applyProtection="1">
      <alignment horizontal="right" vertical="center" readingOrder="2"/>
    </xf>
    <xf numFmtId="164" fontId="30" fillId="10" borderId="0" xfId="0" applyFont="1" applyFill="1" applyBorder="1" applyProtection="1">
      <alignment horizontal="right" readingOrder="2"/>
    </xf>
    <xf numFmtId="0" fontId="30" fillId="10" borderId="0" xfId="5" applyFont="1" applyFill="1" applyBorder="1" applyAlignment="1" applyProtection="1">
      <alignment horizontal="center" vertical="center" readingOrder="2"/>
    </xf>
    <xf numFmtId="0" fontId="30" fillId="10" borderId="0" xfId="5" applyFont="1" applyFill="1" applyBorder="1" applyAlignment="1" applyProtection="1">
      <alignment horizontal="right" vertical="center" readingOrder="2"/>
    </xf>
    <xf numFmtId="0" fontId="30" fillId="10" borderId="13" xfId="5" applyFont="1" applyFill="1" applyBorder="1" applyAlignment="1" applyProtection="1">
      <alignment horizontal="center" vertical="center" readingOrder="2"/>
    </xf>
    <xf numFmtId="0" fontId="32" fillId="10" borderId="0" xfId="7" applyFont="1" applyFill="1" applyBorder="1" applyAlignment="1" applyProtection="1">
      <alignment horizontal="right" vertical="center" readingOrder="2"/>
    </xf>
    <xf numFmtId="0" fontId="33" fillId="10" borderId="0" xfId="7" applyFont="1" applyFill="1" applyBorder="1" applyAlignment="1" applyProtection="1">
      <alignment horizontal="right" vertical="center" readingOrder="2"/>
    </xf>
    <xf numFmtId="0" fontId="28" fillId="10" borderId="13" xfId="5" applyFont="1" applyFill="1" applyBorder="1" applyAlignment="1" applyProtection="1">
      <alignment horizontal="right" vertical="center" readingOrder="2"/>
    </xf>
    <xf numFmtId="164" fontId="15" fillId="10" borderId="0" xfId="0" applyFont="1" applyFill="1" applyBorder="1" applyAlignment="1" applyProtection="1">
      <alignment horizontal="right" readingOrder="1"/>
    </xf>
    <xf numFmtId="169" fontId="21" fillId="10" borderId="0" xfId="7" applyNumberFormat="1" applyFont="1" applyFill="1" applyBorder="1" applyAlignment="1" applyProtection="1">
      <alignment horizontal="right" vertical="center" readingOrder="2"/>
    </xf>
    <xf numFmtId="172" fontId="21" fillId="10" borderId="0" xfId="8" applyNumberFormat="1" applyFont="1" applyFill="1" applyBorder="1" applyAlignment="1" applyProtection="1">
      <alignment horizontal="right" vertical="center" readingOrder="2"/>
    </xf>
    <xf numFmtId="174" fontId="18" fillId="12" borderId="7" xfId="3" applyNumberFormat="1" applyFont="1" applyFill="1" applyBorder="1" applyAlignment="1" applyProtection="1">
      <alignment horizontal="right"/>
      <protection locked="0"/>
    </xf>
    <xf numFmtId="172" fontId="21" fillId="0" borderId="7" xfId="8" applyNumberFormat="1" applyFont="1" applyFill="1" applyBorder="1" applyAlignment="1" applyProtection="1">
      <alignment horizontal="right" vertical="center" readingOrder="2"/>
    </xf>
    <xf numFmtId="175" fontId="15" fillId="0" borderId="0" xfId="0" applyNumberFormat="1" applyFont="1" applyFill="1" applyProtection="1">
      <alignment horizontal="right" readingOrder="2"/>
    </xf>
    <xf numFmtId="174" fontId="34" fillId="0" borderId="13" xfId="3" applyNumberFormat="1" applyFont="1" applyFill="1" applyBorder="1" applyAlignment="1" applyProtection="1">
      <alignment horizontal="right"/>
    </xf>
    <xf numFmtId="1" fontId="40" fillId="10" borderId="7" xfId="3" applyNumberFormat="1" applyFont="1" applyFill="1" applyBorder="1" applyAlignment="1" applyProtection="1">
      <alignment horizontal="center" readingOrder="2"/>
    </xf>
    <xf numFmtId="1" fontId="40" fillId="0" borderId="32" xfId="3" applyNumberFormat="1" applyFont="1" applyFill="1" applyBorder="1" applyAlignment="1" applyProtection="1">
      <alignment horizontal="center" readingOrder="2"/>
    </xf>
    <xf numFmtId="1" fontId="40" fillId="0" borderId="7" xfId="3" applyNumberFormat="1" applyFont="1" applyFill="1" applyBorder="1" applyAlignment="1" applyProtection="1">
      <alignment horizontal="center" readingOrder="2"/>
    </xf>
    <xf numFmtId="3" fontId="18" fillId="11" borderId="7" xfId="3" applyNumberFormat="1" applyFont="1" applyFill="1" applyBorder="1" applyProtection="1"/>
    <xf numFmtId="0" fontId="30" fillId="10" borderId="13" xfId="5" applyFont="1" applyFill="1" applyBorder="1" applyAlignment="1" applyProtection="1">
      <alignment vertical="center" readingOrder="2"/>
    </xf>
    <xf numFmtId="4" fontId="15" fillId="0" borderId="0" xfId="0" applyNumberFormat="1" applyFont="1" applyFill="1" applyProtection="1">
      <alignment horizontal="right" readingOrder="2"/>
    </xf>
    <xf numFmtId="4" fontId="15" fillId="10" borderId="0" xfId="0" applyNumberFormat="1" applyFont="1" applyFill="1" applyBorder="1" applyProtection="1">
      <alignment horizontal="right" readingOrder="2"/>
    </xf>
    <xf numFmtId="4" fontId="52" fillId="12" borderId="0" xfId="1" applyNumberFormat="1" applyFont="1" applyFill="1" applyBorder="1" applyAlignment="1" applyProtection="1">
      <alignment horizontal="right" readingOrder="2"/>
      <protection locked="0"/>
    </xf>
    <xf numFmtId="37" fontId="52" fillId="12" borderId="0" xfId="1" applyNumberFormat="1" applyFont="1" applyFill="1" applyBorder="1" applyAlignment="1" applyProtection="1">
      <alignment horizontal="right" readingOrder="2"/>
      <protection locked="0"/>
    </xf>
    <xf numFmtId="3" fontId="52" fillId="12" borderId="0" xfId="1" applyNumberFormat="1" applyFont="1" applyFill="1" applyBorder="1" applyAlignment="1" applyProtection="1">
      <alignment horizontal="right" readingOrder="2"/>
      <protection locked="0"/>
    </xf>
    <xf numFmtId="164" fontId="55" fillId="11" borderId="0" xfId="0" applyFont="1" applyFill="1" applyBorder="1" applyProtection="1">
      <alignment horizontal="right" readingOrder="2"/>
    </xf>
    <xf numFmtId="3" fontId="15" fillId="0" borderId="0" xfId="0" applyNumberFormat="1" applyFont="1" applyFill="1" applyProtection="1">
      <alignment horizontal="right" readingOrder="2"/>
    </xf>
    <xf numFmtId="10" fontId="52" fillId="12" borderId="0" xfId="1" applyNumberFormat="1" applyFont="1" applyFill="1" applyBorder="1" applyAlignment="1" applyProtection="1">
      <alignment horizontal="right" readingOrder="2"/>
      <protection locked="0"/>
    </xf>
    <xf numFmtId="174" fontId="18" fillId="12" borderId="0" xfId="1" applyNumberFormat="1" applyFont="1" applyFill="1" applyBorder="1" applyAlignment="1" applyProtection="1">
      <alignment horizontal="right" readingOrder="2"/>
      <protection locked="0"/>
    </xf>
    <xf numFmtId="173" fontId="18" fillId="12" borderId="0" xfId="1" applyNumberFormat="1" applyFont="1" applyFill="1" applyAlignment="1" applyProtection="1">
      <alignment horizontal="right" readingOrder="2"/>
      <protection locked="0"/>
    </xf>
    <xf numFmtId="3" fontId="18" fillId="12" borderId="7" xfId="3" applyNumberFormat="1" applyFont="1" applyFill="1" applyBorder="1" applyProtection="1">
      <protection locked="0"/>
    </xf>
    <xf numFmtId="0" fontId="18" fillId="11" borderId="7" xfId="3" applyNumberFormat="1" applyFont="1" applyFill="1" applyBorder="1" applyAlignment="1">
      <alignment horizontal="center"/>
    </xf>
    <xf numFmtId="0" fontId="2" fillId="13" borderId="0" xfId="5" applyFill="1"/>
    <xf numFmtId="0" fontId="2" fillId="13" borderId="0" xfId="5" applyFill="1" applyBorder="1"/>
    <xf numFmtId="164" fontId="59" fillId="13" borderId="0" xfId="0" applyFont="1" applyFill="1" applyBorder="1" applyAlignment="1">
      <alignment horizontal="left" wrapText="1" readingOrder="2"/>
    </xf>
    <xf numFmtId="164" fontId="0" fillId="13" borderId="0" xfId="0" applyFill="1" applyBorder="1" applyAlignment="1">
      <alignment horizontal="left" wrapText="1"/>
    </xf>
    <xf numFmtId="0" fontId="2" fillId="13" borderId="0" xfId="5" applyFill="1" applyBorder="1" applyAlignment="1">
      <alignment horizontal="left" wrapText="1"/>
    </xf>
    <xf numFmtId="0" fontId="2" fillId="13" borderId="0" xfId="5" applyFill="1" applyBorder="1" applyAlignment="1">
      <alignment horizontal="center" wrapText="1"/>
    </xf>
    <xf numFmtId="164" fontId="59" fillId="13" borderId="0" xfId="0" applyFont="1" applyFill="1" applyBorder="1" applyAlignment="1">
      <alignment horizontal="center" readingOrder="2"/>
    </xf>
    <xf numFmtId="164" fontId="59" fillId="13" borderId="0" xfId="0" applyFont="1" applyFill="1" applyBorder="1" applyAlignment="1">
      <alignment horizontal="center"/>
    </xf>
    <xf numFmtId="164" fontId="59" fillId="13" borderId="0" xfId="0" applyFont="1" applyFill="1" applyBorder="1" applyAlignment="1">
      <alignment wrapText="1" readingOrder="2"/>
    </xf>
    <xf numFmtId="164" fontId="59" fillId="13" borderId="0" xfId="0" applyFont="1" applyFill="1" applyBorder="1" applyAlignment="1">
      <alignment horizontal="left" readingOrder="2"/>
    </xf>
    <xf numFmtId="164" fontId="59" fillId="13" borderId="0" xfId="0" applyFont="1" applyFill="1" applyBorder="1">
      <alignment horizontal="right"/>
    </xf>
    <xf numFmtId="164" fontId="59" fillId="13" borderId="0" xfId="0" applyFont="1" applyFill="1" applyBorder="1" applyAlignment="1">
      <alignment horizontal="center" wrapText="1" readingOrder="2"/>
    </xf>
    <xf numFmtId="164" fontId="61" fillId="13" borderId="0" xfId="0" applyFont="1" applyFill="1" applyBorder="1" applyAlignment="1">
      <alignment horizontal="center" vertical="top" readingOrder="2"/>
    </xf>
    <xf numFmtId="0" fontId="63" fillId="13" borderId="0" xfId="5" applyFont="1" applyFill="1" applyBorder="1"/>
    <xf numFmtId="0" fontId="46" fillId="8" borderId="7" xfId="6" applyFont="1" applyFill="1" applyBorder="1" applyProtection="1">
      <protection locked="0"/>
    </xf>
    <xf numFmtId="164" fontId="33" fillId="0" borderId="0" xfId="0" applyFont="1" applyAlignment="1">
      <alignment horizontal="center"/>
    </xf>
    <xf numFmtId="49" fontId="32" fillId="0" borderId="0" xfId="0" applyNumberFormat="1" applyFont="1">
      <alignment horizontal="right"/>
    </xf>
    <xf numFmtId="164" fontId="32" fillId="0" borderId="0" xfId="0" applyFont="1">
      <alignment horizontal="right"/>
    </xf>
    <xf numFmtId="164" fontId="33" fillId="0" borderId="0" xfId="0" applyFont="1" applyAlignment="1">
      <alignment horizontal="center" vertical="center" wrapText="1"/>
    </xf>
    <xf numFmtId="164" fontId="33" fillId="0" borderId="0" xfId="0" applyFont="1" applyAlignment="1">
      <alignment horizontal="right" wrapText="1"/>
    </xf>
    <xf numFmtId="164" fontId="32" fillId="0" borderId="0" xfId="0" applyFont="1" applyFill="1">
      <alignment horizontal="right"/>
    </xf>
    <xf numFmtId="164" fontId="29" fillId="0" borderId="0" xfId="0" applyFont="1">
      <alignment horizontal="right"/>
    </xf>
    <xf numFmtId="164" fontId="29" fillId="0" borderId="0" xfId="0" applyFont="1" applyAlignment="1">
      <alignment horizontal="right" vertical="top"/>
    </xf>
    <xf numFmtId="164" fontId="64" fillId="0" borderId="0" xfId="0" applyFont="1" applyAlignment="1">
      <alignment horizontal="right" wrapText="1"/>
    </xf>
    <xf numFmtId="164" fontId="29" fillId="0" borderId="0" xfId="0" applyFont="1" applyAlignment="1">
      <alignment horizontal="right" vertical="top" wrapText="1"/>
    </xf>
    <xf numFmtId="164" fontId="29" fillId="0" borderId="0" xfId="0" applyFont="1" applyAlignment="1"/>
    <xf numFmtId="164" fontId="29" fillId="0" borderId="0" xfId="0" applyFont="1" applyAlignment="1">
      <alignment horizontal="right" wrapText="1"/>
    </xf>
    <xf numFmtId="164" fontId="29" fillId="0" borderId="0" xfId="0" applyFont="1" applyAlignment="1">
      <alignment vertical="top"/>
    </xf>
    <xf numFmtId="164" fontId="29" fillId="0" borderId="0" xfId="0" applyFont="1" applyAlignment="1">
      <alignment vertical="top" wrapText="1"/>
    </xf>
    <xf numFmtId="164" fontId="65" fillId="0" borderId="0" xfId="0" applyFont="1" applyAlignment="1">
      <alignment horizontal="right" wrapText="1"/>
    </xf>
    <xf numFmtId="164" fontId="29" fillId="0" borderId="0" xfId="0" applyFont="1" applyAlignment="1">
      <alignment wrapText="1"/>
    </xf>
    <xf numFmtId="0" fontId="29" fillId="0" borderId="0" xfId="0" applyNumberFormat="1" applyFont="1" applyFill="1" applyAlignment="1">
      <alignment vertical="top" wrapText="1"/>
    </xf>
    <xf numFmtId="164" fontId="29" fillId="0" borderId="0" xfId="0" applyFont="1" applyFill="1" applyAlignment="1">
      <alignment horizontal="right" wrapText="1"/>
    </xf>
    <xf numFmtId="0" fontId="29" fillId="0" borderId="0" xfId="0" applyNumberFormat="1" applyFont="1" applyAlignment="1">
      <alignment vertical="top" wrapText="1"/>
    </xf>
    <xf numFmtId="164" fontId="67" fillId="0" borderId="0" xfId="0" applyFont="1" applyAlignment="1">
      <alignment horizontal="right" wrapText="1"/>
    </xf>
    <xf numFmtId="164" fontId="29" fillId="0" borderId="0" xfId="0" applyFont="1" applyAlignment="1">
      <alignment horizontal="right" vertical="top" wrapText="1" readingOrder="2"/>
    </xf>
    <xf numFmtId="1" fontId="20" fillId="10" borderId="0" xfId="8" applyNumberFormat="1" applyFont="1" applyFill="1" applyAlignment="1">
      <alignment horizontal="right" readingOrder="2"/>
    </xf>
    <xf numFmtId="3" fontId="18" fillId="13" borderId="7" xfId="3" quotePrefix="1" applyNumberFormat="1" applyFont="1" applyFill="1" applyBorder="1" applyProtection="1"/>
    <xf numFmtId="0" fontId="3" fillId="11" borderId="7" xfId="3" applyNumberFormat="1" applyFont="1" applyFill="1" applyBorder="1"/>
    <xf numFmtId="0" fontId="3" fillId="11" borderId="7" xfId="3" quotePrefix="1" applyNumberFormat="1" applyFont="1" applyFill="1" applyBorder="1"/>
    <xf numFmtId="3" fontId="18" fillId="12" borderId="32" xfId="3" quotePrefix="1" applyNumberFormat="1" applyFont="1" applyFill="1" applyBorder="1" applyProtection="1">
      <protection locked="0"/>
    </xf>
    <xf numFmtId="3" fontId="18" fillId="13" borderId="7" xfId="3" applyNumberFormat="1" applyFont="1" applyFill="1" applyBorder="1" applyProtection="1"/>
    <xf numFmtId="0" fontId="3" fillId="11" borderId="31" xfId="3" applyNumberFormat="1" applyFont="1" applyFill="1" applyBorder="1" applyProtection="1"/>
    <xf numFmtId="0" fontId="18" fillId="11" borderId="32" xfId="3" quotePrefix="1" applyNumberFormat="1" applyFont="1" applyFill="1" applyBorder="1" applyProtection="1"/>
    <xf numFmtId="0" fontId="18" fillId="11" borderId="31" xfId="3" quotePrefix="1" applyNumberFormat="1" applyFont="1" applyFill="1" applyBorder="1" applyProtection="1"/>
    <xf numFmtId="0" fontId="3" fillId="11" borderId="32" xfId="3" applyNumberFormat="1" applyFont="1" applyFill="1" applyBorder="1" applyProtection="1"/>
    <xf numFmtId="14" fontId="34" fillId="10" borderId="13" xfId="3" applyNumberFormat="1" applyFont="1" applyFill="1" applyBorder="1" applyProtection="1"/>
    <xf numFmtId="0" fontId="46" fillId="13" borderId="7" xfId="6" applyFont="1" applyFill="1" applyBorder="1" applyProtection="1"/>
    <xf numFmtId="164" fontId="57" fillId="13" borderId="0" xfId="0" applyFont="1" applyFill="1" applyBorder="1" applyAlignment="1">
      <alignment horizontal="center" readingOrder="2"/>
    </xf>
    <xf numFmtId="164" fontId="57" fillId="13" borderId="37" xfId="0" applyFont="1" applyFill="1" applyBorder="1" applyAlignment="1">
      <alignment horizontal="center" readingOrder="2"/>
    </xf>
    <xf numFmtId="164" fontId="58" fillId="13" borderId="0" xfId="0" applyFont="1" applyFill="1" applyBorder="1" applyAlignment="1">
      <alignment horizontal="center" readingOrder="2"/>
    </xf>
    <xf numFmtId="164" fontId="58" fillId="13" borderId="37" xfId="0" applyFont="1" applyFill="1" applyBorder="1" applyAlignment="1">
      <alignment horizontal="center" readingOrder="2"/>
    </xf>
    <xf numFmtId="164" fontId="32" fillId="13" borderId="0" xfId="0" applyFont="1" applyFill="1" applyBorder="1" applyAlignment="1">
      <alignment horizontal="center" wrapText="1" readingOrder="2"/>
    </xf>
    <xf numFmtId="164" fontId="32" fillId="13" borderId="37" xfId="0" applyFont="1" applyFill="1" applyBorder="1" applyAlignment="1">
      <alignment horizontal="center" wrapText="1" readingOrder="2"/>
    </xf>
    <xf numFmtId="164" fontId="60" fillId="13" borderId="0" xfId="0" applyFont="1" applyFill="1" applyBorder="1" applyAlignment="1">
      <alignment horizontal="center"/>
    </xf>
    <xf numFmtId="164" fontId="61" fillId="13" borderId="0" xfId="0" applyFont="1" applyFill="1" applyBorder="1" applyAlignment="1">
      <alignment horizontal="center" vertical="top" wrapText="1" readingOrder="2"/>
    </xf>
    <xf numFmtId="173" fontId="15" fillId="10" borderId="15" xfId="0" applyNumberFormat="1" applyFont="1" applyFill="1" applyBorder="1" applyProtection="1">
      <alignment horizontal="right" readingOrder="2"/>
    </xf>
    <xf numFmtId="164" fontId="15" fillId="10" borderId="15" xfId="0" applyFont="1" applyFill="1" applyBorder="1" applyProtection="1">
      <alignment horizontal="right" readingOrder="2"/>
    </xf>
    <xf numFmtId="0" fontId="34" fillId="12" borderId="15" xfId="3" applyFont="1" applyFill="1" applyBorder="1" applyAlignment="1" applyProtection="1">
      <alignment horizontal="center"/>
      <protection locked="0"/>
    </xf>
    <xf numFmtId="0" fontId="34" fillId="10" borderId="0" xfId="7" applyFont="1" applyFill="1" applyBorder="1" applyAlignment="1" applyProtection="1">
      <alignment horizontal="right" vertical="center" readingOrder="2"/>
    </xf>
    <xf numFmtId="164" fontId="15" fillId="10" borderId="15" xfId="0" applyFont="1" applyFill="1" applyBorder="1" applyAlignment="1" applyProtection="1">
      <alignment horizontal="right"/>
    </xf>
    <xf numFmtId="0" fontId="27" fillId="10" borderId="31" xfId="7" applyFont="1" applyFill="1" applyBorder="1" applyAlignment="1" applyProtection="1">
      <alignment horizontal="center" vertical="center" readingOrder="2"/>
    </xf>
    <xf numFmtId="0" fontId="27" fillId="10" borderId="29" xfId="7" applyFont="1" applyFill="1" applyBorder="1" applyAlignment="1" applyProtection="1">
      <alignment horizontal="center" vertical="center" readingOrder="2"/>
    </xf>
    <xf numFmtId="0" fontId="27" fillId="10" borderId="32" xfId="7" applyFont="1" applyFill="1" applyBorder="1" applyAlignment="1" applyProtection="1">
      <alignment horizontal="center" vertical="center" readingOrder="2"/>
    </xf>
    <xf numFmtId="0" fontId="27" fillId="10" borderId="31" xfId="7" applyFont="1" applyFill="1" applyBorder="1" applyAlignment="1" applyProtection="1">
      <alignment horizontal="center" vertical="center" wrapText="1" readingOrder="2"/>
    </xf>
    <xf numFmtId="0" fontId="27" fillId="10" borderId="29" xfId="7" applyFont="1" applyFill="1" applyBorder="1" applyAlignment="1" applyProtection="1">
      <alignment horizontal="center" vertical="center" wrapText="1" readingOrder="2"/>
    </xf>
    <xf numFmtId="0" fontId="27" fillId="10" borderId="32" xfId="7" applyFont="1" applyFill="1" applyBorder="1" applyAlignment="1" applyProtection="1">
      <alignment horizontal="center" vertical="center" wrapText="1" readingOrder="2"/>
    </xf>
    <xf numFmtId="170" fontId="30" fillId="10" borderId="15" xfId="5" applyNumberFormat="1" applyFont="1" applyFill="1" applyBorder="1" applyAlignment="1" applyProtection="1">
      <alignment horizontal="center" vertical="center" readingOrder="2"/>
    </xf>
    <xf numFmtId="0" fontId="28" fillId="10" borderId="0" xfId="5" applyFont="1" applyFill="1" applyBorder="1" applyAlignment="1" applyProtection="1">
      <alignment horizontal="right" vertical="center" wrapText="1" readingOrder="2"/>
    </xf>
    <xf numFmtId="0" fontId="34" fillId="10" borderId="0" xfId="7" applyFont="1" applyFill="1" applyBorder="1" applyAlignment="1" applyProtection="1">
      <alignment horizontal="center" vertical="center" readingOrder="2"/>
    </xf>
    <xf numFmtId="0" fontId="34" fillId="10" borderId="15" xfId="7" applyFont="1" applyFill="1" applyBorder="1" applyAlignment="1" applyProtection="1">
      <alignment horizontal="center" vertical="center" readingOrder="2"/>
    </xf>
    <xf numFmtId="0" fontId="28" fillId="10" borderId="15" xfId="5" applyFont="1" applyFill="1" applyBorder="1" applyAlignment="1" applyProtection="1">
      <alignment horizontal="right" vertical="center" readingOrder="2"/>
    </xf>
    <xf numFmtId="0" fontId="34" fillId="10" borderId="0" xfId="7" applyFont="1" applyFill="1" applyBorder="1" applyAlignment="1" applyProtection="1">
      <alignment horizontal="right" vertical="center" wrapText="1" readingOrder="2"/>
    </xf>
    <xf numFmtId="0" fontId="28" fillId="10" borderId="15" xfId="5" applyFont="1" applyFill="1" applyBorder="1" applyAlignment="1" applyProtection="1">
      <alignment horizontal="right" wrapText="1"/>
    </xf>
    <xf numFmtId="0" fontId="30" fillId="10" borderId="0" xfId="7" applyFont="1" applyFill="1" applyBorder="1" applyAlignment="1" applyProtection="1">
      <alignment horizontal="center" vertical="center" readingOrder="2"/>
    </xf>
    <xf numFmtId="0" fontId="30" fillId="10" borderId="13" xfId="7" applyFont="1" applyFill="1" applyBorder="1" applyAlignment="1" applyProtection="1">
      <alignment horizontal="center" vertical="center" readingOrder="2"/>
    </xf>
    <xf numFmtId="0" fontId="32" fillId="10" borderId="0" xfId="5" applyFont="1" applyFill="1" applyBorder="1" applyAlignment="1" applyProtection="1">
      <alignment horizontal="right" vertical="center" readingOrder="2"/>
    </xf>
    <xf numFmtId="0" fontId="34" fillId="10" borderId="0" xfId="5" applyFont="1" applyFill="1" applyBorder="1" applyAlignment="1" applyProtection="1">
      <alignment horizontal="right" vertical="center" readingOrder="2"/>
    </xf>
    <xf numFmtId="164" fontId="48" fillId="10" borderId="0" xfId="0" applyFont="1" applyFill="1" applyBorder="1" applyAlignment="1" applyProtection="1">
      <alignment horizontal="center" readingOrder="2"/>
    </xf>
    <xf numFmtId="170" fontId="30" fillId="0" borderId="15" xfId="5" applyNumberFormat="1" applyFont="1" applyFill="1" applyBorder="1" applyAlignment="1" applyProtection="1">
      <alignment horizontal="center" vertical="center" readingOrder="2"/>
    </xf>
    <xf numFmtId="0" fontId="30" fillId="0" borderId="0" xfId="5" applyFont="1" applyFill="1" applyAlignment="1" applyProtection="1">
      <alignment horizontal="center" vertical="center" readingOrder="2"/>
    </xf>
    <xf numFmtId="0" fontId="30" fillId="0" borderId="0" xfId="7" applyFont="1" applyFill="1" applyAlignment="1" applyProtection="1">
      <alignment horizontal="center" vertical="center" readingOrder="2"/>
    </xf>
    <xf numFmtId="0" fontId="27" fillId="0" borderId="31" xfId="7" applyFont="1" applyFill="1" applyBorder="1" applyAlignment="1" applyProtection="1">
      <alignment horizontal="center" vertical="center" wrapText="1" readingOrder="2"/>
    </xf>
    <xf numFmtId="0" fontId="27" fillId="0" borderId="29" xfId="7" applyFont="1" applyFill="1" applyBorder="1" applyAlignment="1" applyProtection="1">
      <alignment horizontal="center" vertical="center" wrapText="1" readingOrder="2"/>
    </xf>
    <xf numFmtId="0" fontId="27" fillId="0" borderId="32" xfId="7" applyFont="1" applyFill="1" applyBorder="1" applyAlignment="1" applyProtection="1">
      <alignment horizontal="center" vertical="center" wrapText="1" readingOrder="2"/>
    </xf>
    <xf numFmtId="0" fontId="27" fillId="0" borderId="31" xfId="7" applyFont="1" applyFill="1" applyBorder="1" applyAlignment="1" applyProtection="1">
      <alignment horizontal="center" vertical="center" readingOrder="2"/>
    </xf>
    <xf numFmtId="0" fontId="27" fillId="0" borderId="29" xfId="7" applyFont="1" applyFill="1" applyBorder="1" applyAlignment="1" applyProtection="1">
      <alignment horizontal="center" vertical="center" readingOrder="2"/>
    </xf>
    <xf numFmtId="0" fontId="27" fillId="0" borderId="32" xfId="7" applyFont="1" applyFill="1" applyBorder="1" applyAlignment="1" applyProtection="1">
      <alignment horizontal="center" vertical="center" readingOrder="2"/>
    </xf>
    <xf numFmtId="164" fontId="48" fillId="0" borderId="15" xfId="0" applyFont="1" applyFill="1" applyBorder="1" applyAlignment="1" applyProtection="1">
      <alignment horizontal="center" readingOrder="2"/>
    </xf>
    <xf numFmtId="0" fontId="34" fillId="0" borderId="0" xfId="7" applyFont="1" applyFill="1" applyBorder="1" applyAlignment="1" applyProtection="1">
      <alignment horizontal="right" vertical="center" readingOrder="2"/>
    </xf>
    <xf numFmtId="164" fontId="15" fillId="0" borderId="15" xfId="0" applyFont="1" applyFill="1" applyBorder="1" applyAlignment="1" applyProtection="1">
      <alignment horizontal="right"/>
    </xf>
    <xf numFmtId="0" fontId="28" fillId="0" borderId="0" xfId="5" applyFont="1" applyFill="1" applyBorder="1" applyAlignment="1" applyProtection="1">
      <alignment horizontal="right" vertical="center" wrapText="1" readingOrder="2"/>
    </xf>
    <xf numFmtId="173" fontId="49" fillId="0" borderId="15" xfId="1" applyNumberFormat="1" applyFont="1" applyFill="1" applyBorder="1" applyAlignment="1" applyProtection="1">
      <alignment horizontal="center" readingOrder="2"/>
    </xf>
    <xf numFmtId="164" fontId="15" fillId="0" borderId="15" xfId="0" applyFont="1" applyFill="1" applyBorder="1" applyProtection="1">
      <alignment horizontal="right" readingOrder="2"/>
    </xf>
    <xf numFmtId="0" fontId="34" fillId="0" borderId="15" xfId="3" applyFont="1" applyFill="1" applyBorder="1" applyAlignment="1" applyProtection="1">
      <alignment horizontal="center"/>
    </xf>
    <xf numFmtId="0" fontId="34" fillId="0" borderId="0" xfId="7" applyFont="1" applyFill="1" applyBorder="1" applyAlignment="1" applyProtection="1">
      <alignment horizontal="center" vertical="center" readingOrder="2"/>
    </xf>
    <xf numFmtId="0" fontId="34" fillId="0" borderId="15" xfId="7" applyFont="1" applyFill="1" applyBorder="1" applyAlignment="1" applyProtection="1">
      <alignment horizontal="center" vertical="center" readingOrder="2"/>
    </xf>
    <xf numFmtId="0" fontId="28" fillId="0" borderId="15" xfId="5" applyFont="1" applyFill="1" applyBorder="1" applyAlignment="1" applyProtection="1">
      <alignment horizontal="right" vertical="center" readingOrder="2"/>
    </xf>
    <xf numFmtId="0" fontId="34" fillId="0" borderId="0" xfId="7" applyFont="1" applyFill="1" applyBorder="1" applyAlignment="1" applyProtection="1">
      <alignment horizontal="right" vertical="center" wrapText="1" readingOrder="2"/>
    </xf>
    <xf numFmtId="0" fontId="28" fillId="0" borderId="15" xfId="5" applyFont="1" applyFill="1" applyBorder="1" applyAlignment="1" applyProtection="1">
      <alignment horizontal="right" wrapText="1"/>
    </xf>
    <xf numFmtId="164" fontId="54" fillId="10" borderId="15" xfId="0" applyFont="1" applyFill="1" applyBorder="1" applyAlignment="1" applyProtection="1">
      <alignment horizontal="center"/>
    </xf>
    <xf numFmtId="164" fontId="54" fillId="0" borderId="15" xfId="0" applyFont="1" applyFill="1" applyBorder="1" applyAlignment="1" applyProtection="1">
      <alignment horizontal="center"/>
    </xf>
    <xf numFmtId="0" fontId="3" fillId="10" borderId="38" xfId="3" applyNumberFormat="1" applyFont="1" applyFill="1" applyBorder="1" applyAlignment="1">
      <alignment horizontal="center"/>
    </xf>
    <xf numFmtId="0" fontId="3" fillId="10" borderId="22" xfId="3" applyNumberFormat="1" applyFont="1" applyFill="1" applyBorder="1" applyAlignment="1">
      <alignment horizontal="center"/>
    </xf>
    <xf numFmtId="0" fontId="3" fillId="0" borderId="38" xfId="3" applyNumberFormat="1" applyFont="1" applyFill="1" applyBorder="1" applyAlignment="1" applyProtection="1">
      <alignment horizontal="center"/>
    </xf>
    <xf numFmtId="0" fontId="3" fillId="0" borderId="22" xfId="3" applyNumberFormat="1" applyFont="1" applyFill="1" applyBorder="1" applyAlignment="1" applyProtection="1">
      <alignment horizontal="center"/>
    </xf>
    <xf numFmtId="3" fontId="3" fillId="13" borderId="31" xfId="3" applyNumberFormat="1" applyFont="1" applyFill="1" applyBorder="1" applyAlignment="1" applyProtection="1">
      <alignment horizontal="right" wrapText="1"/>
    </xf>
    <xf numFmtId="3" fontId="3" fillId="13" borderId="32" xfId="3" applyNumberFormat="1" applyFont="1" applyFill="1" applyBorder="1" applyAlignment="1" applyProtection="1">
      <alignment horizontal="right" wrapText="1"/>
    </xf>
    <xf numFmtId="0" fontId="3" fillId="10" borderId="7" xfId="7" applyFont="1" applyFill="1" applyBorder="1" applyAlignment="1" applyProtection="1">
      <alignment horizontal="right" vertical="center" readingOrder="2"/>
    </xf>
    <xf numFmtId="0" fontId="3" fillId="10" borderId="36" xfId="7" applyFont="1" applyFill="1" applyBorder="1" applyAlignment="1" applyProtection="1">
      <alignment horizontal="right" vertical="center" readingOrder="2"/>
    </xf>
    <xf numFmtId="0" fontId="18" fillId="10" borderId="30" xfId="5" applyFont="1" applyFill="1" applyBorder="1" applyAlignment="1" applyProtection="1">
      <alignment horizontal="right" vertical="center" readingOrder="2"/>
    </xf>
    <xf numFmtId="0" fontId="3" fillId="10" borderId="0" xfId="5" applyFont="1" applyFill="1" applyAlignment="1" applyProtection="1">
      <alignment horizontal="center" vertical="center" readingOrder="2"/>
    </xf>
    <xf numFmtId="0" fontId="3" fillId="10" borderId="0" xfId="7" applyFont="1" applyFill="1" applyAlignment="1" applyProtection="1">
      <alignment horizontal="center" vertical="center" readingOrder="2"/>
    </xf>
    <xf numFmtId="0" fontId="23" fillId="10" borderId="0" xfId="5" applyFont="1" applyFill="1" applyAlignment="1" applyProtection="1">
      <alignment horizontal="right" vertical="center" readingOrder="2"/>
    </xf>
  </cellXfs>
  <cellStyles count="26">
    <cellStyle name="Comma" xfId="1" builtinId="3"/>
    <cellStyle name="Comma 2" xfId="2"/>
    <cellStyle name="Normal" xfId="0" builtinId="0"/>
    <cellStyle name="Normal 2" xfId="3"/>
    <cellStyle name="Normal mudgash" xfId="4"/>
    <cellStyle name="Normal_Copy of financialReport" xfId="5"/>
    <cellStyle name="Normal_DesignTest" xfId="6"/>
    <cellStyle name="Normal_טופס 2" xfId="7"/>
    <cellStyle name="Percent" xfId="8" builtinId="5"/>
    <cellStyle name="Percent 2" xfId="9"/>
    <cellStyle name="אחוזים_0" xfId="10"/>
    <cellStyle name="היפר-קישור" xfId="11" builtinId="8"/>
    <cellStyle name="כותרת אקטיב" xfId="12"/>
    <cellStyle name="כותרת דוח" xfId="13"/>
    <cellStyle name="כותרת שם הגוף המבוקר" xfId="14"/>
    <cellStyle name="כותרת שנה" xfId="15"/>
    <cellStyle name="כותרת שנת הדוח" xfId="16"/>
    <cellStyle name="כותרת1" xfId="17"/>
    <cellStyle name="כטתרת דוח" xfId="18"/>
    <cellStyle name="מעוגל לשלמים רגיל" xfId="19"/>
    <cellStyle name="נקודה_1" xfId="20"/>
    <cellStyle name="פרוט 1 לסעיף ראשי" xfId="21"/>
    <cellStyle name="פרוט 2 לסעיף ראשי" xfId="22"/>
    <cellStyle name="שם הגוף המבוקר" xfId="23"/>
    <cellStyle name="תאריך_1" xfId="24"/>
    <cellStyle name="תת באור" xfId="25"/>
  </cellStyles>
  <dxfs count="2">
    <dxf>
      <numFmt numFmtId="174" formatCode="[$-1010000]d/m/yyyy;@"/>
    </dxf>
    <dxf>
      <numFmt numFmtId="174" formatCode="[$-1010000]d/m/yyyy;@"/>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7"/>
  <sheetViews>
    <sheetView rightToLeft="1" topLeftCell="A22" zoomScaleNormal="100" workbookViewId="0">
      <selection activeCell="B34" sqref="B34:C34"/>
    </sheetView>
  </sheetViews>
  <sheetFormatPr defaultColWidth="9" defaultRowHeight="30" customHeight="1"/>
  <cols>
    <col min="1" max="1" width="1" style="405" customWidth="1"/>
    <col min="2" max="2" width="5.125" style="413" customWidth="1"/>
    <col min="3" max="3" width="88.625" style="405" bestFit="1" customWidth="1"/>
    <col min="4" max="16384" width="9" style="405"/>
  </cols>
  <sheetData>
    <row r="1" spans="2:4" ht="30" customHeight="1">
      <c r="C1" s="403" t="s">
        <v>205</v>
      </c>
      <c r="D1" s="404"/>
    </row>
    <row r="2" spans="2:4" ht="18.75">
      <c r="C2" s="403" t="s">
        <v>206</v>
      </c>
    </row>
    <row r="3" spans="2:4" ht="18.75">
      <c r="C3" s="406" t="s">
        <v>207</v>
      </c>
    </row>
    <row r="4" spans="2:4" ht="20.25" customHeight="1">
      <c r="C4" s="407"/>
    </row>
    <row r="5" spans="2:4" ht="18.75">
      <c r="B5" s="405" t="s">
        <v>211</v>
      </c>
      <c r="C5" s="407" t="s">
        <v>240</v>
      </c>
    </row>
    <row r="6" spans="2:4" ht="12.75" customHeight="1">
      <c r="B6" s="405"/>
      <c r="C6" s="407"/>
    </row>
    <row r="7" spans="2:4" ht="37.5">
      <c r="B7" s="410">
        <v>1</v>
      </c>
      <c r="C7" s="412" t="s">
        <v>243</v>
      </c>
    </row>
    <row r="8" spans="2:4" ht="10.5" customHeight="1">
      <c r="B8" s="410"/>
      <c r="C8" s="412"/>
    </row>
    <row r="9" spans="2:4" ht="56.25">
      <c r="B9" s="410">
        <v>2</v>
      </c>
      <c r="C9" s="412" t="s">
        <v>218</v>
      </c>
    </row>
    <row r="10" spans="2:4" ht="10.5" customHeight="1">
      <c r="B10" s="410"/>
      <c r="C10" s="412"/>
    </row>
    <row r="11" spans="2:4" ht="37.5">
      <c r="B11" s="410">
        <v>3</v>
      </c>
      <c r="C11" s="412" t="s">
        <v>219</v>
      </c>
    </row>
    <row r="12" spans="2:4" ht="10.5" customHeight="1">
      <c r="B12" s="410"/>
      <c r="C12" s="412"/>
    </row>
    <row r="13" spans="2:4" ht="56.25">
      <c r="B13" s="410">
        <v>4</v>
      </c>
      <c r="C13" s="412" t="s">
        <v>220</v>
      </c>
    </row>
    <row r="14" spans="2:4" ht="10.5" customHeight="1">
      <c r="B14" s="410"/>
      <c r="C14" s="412"/>
    </row>
    <row r="15" spans="2:4" ht="37.5">
      <c r="B15" s="410">
        <v>5</v>
      </c>
      <c r="C15" s="412" t="s">
        <v>221</v>
      </c>
    </row>
    <row r="16" spans="2:4" ht="20.25" customHeight="1">
      <c r="C16" s="411"/>
    </row>
    <row r="17" spans="2:3" ht="18.75">
      <c r="B17" s="405" t="s">
        <v>216</v>
      </c>
      <c r="C17" s="407" t="s">
        <v>241</v>
      </c>
    </row>
    <row r="18" spans="2:3" ht="12.75" customHeight="1">
      <c r="C18" s="411"/>
    </row>
    <row r="19" spans="2:3" ht="75">
      <c r="B19" s="410">
        <v>1</v>
      </c>
      <c r="C19" s="414" t="s">
        <v>222</v>
      </c>
    </row>
    <row r="20" spans="2:3" ht="10.5" customHeight="1">
      <c r="B20" s="410"/>
      <c r="C20" s="414"/>
    </row>
    <row r="21" spans="2:3" ht="37.5">
      <c r="B21" s="410">
        <v>2</v>
      </c>
      <c r="C21" s="414" t="s">
        <v>223</v>
      </c>
    </row>
    <row r="22" spans="2:3" ht="10.5" customHeight="1">
      <c r="B22" s="410"/>
      <c r="C22" s="414"/>
    </row>
    <row r="23" spans="2:3" ht="37.5">
      <c r="B23" s="410">
        <v>3</v>
      </c>
      <c r="C23" s="414" t="s">
        <v>224</v>
      </c>
    </row>
    <row r="24" spans="2:3" ht="10.5" customHeight="1">
      <c r="B24" s="410"/>
      <c r="C24" s="414"/>
    </row>
    <row r="25" spans="2:3" ht="37.5">
      <c r="B25" s="410">
        <v>4</v>
      </c>
      <c r="C25" s="414" t="s">
        <v>225</v>
      </c>
    </row>
    <row r="26" spans="2:3" ht="10.5" customHeight="1">
      <c r="B26" s="410"/>
      <c r="C26" s="414"/>
    </row>
    <row r="27" spans="2:3" ht="37.5">
      <c r="B27" s="410">
        <v>5</v>
      </c>
      <c r="C27" s="414" t="s">
        <v>212</v>
      </c>
    </row>
    <row r="28" spans="2:3" ht="10.5" customHeight="1">
      <c r="B28" s="410"/>
      <c r="C28" s="414"/>
    </row>
    <row r="29" spans="2:3" ht="56.25">
      <c r="B29" s="410">
        <v>6</v>
      </c>
      <c r="C29" s="414" t="s">
        <v>226</v>
      </c>
    </row>
    <row r="30" spans="2:3" ht="10.5" customHeight="1">
      <c r="B30" s="410"/>
      <c r="C30" s="414"/>
    </row>
    <row r="31" spans="2:3" ht="59.25" customHeight="1">
      <c r="B31" s="410">
        <v>7</v>
      </c>
      <c r="C31" s="414" t="s">
        <v>227</v>
      </c>
    </row>
    <row r="32" spans="2:3" ht="10.5" customHeight="1">
      <c r="B32" s="410"/>
      <c r="C32" s="414"/>
    </row>
    <row r="33" spans="2:3" ht="59.25" customHeight="1">
      <c r="B33" s="410">
        <v>8</v>
      </c>
      <c r="C33" s="414" t="s">
        <v>251</v>
      </c>
    </row>
    <row r="34" spans="2:3" ht="59.25" customHeight="1">
      <c r="B34" s="410">
        <v>9</v>
      </c>
      <c r="C34" s="412" t="s">
        <v>288</v>
      </c>
    </row>
    <row r="35" spans="2:3" ht="20.25" customHeight="1">
      <c r="C35" s="411"/>
    </row>
    <row r="36" spans="2:3" ht="18.75">
      <c r="B36" s="405" t="s">
        <v>217</v>
      </c>
      <c r="C36" s="407" t="s">
        <v>242</v>
      </c>
    </row>
    <row r="37" spans="2:3" ht="13.5" customHeight="1">
      <c r="B37" s="409"/>
      <c r="C37" s="411"/>
    </row>
    <row r="38" spans="2:3" ht="37.5">
      <c r="B38" s="415">
        <v>1</v>
      </c>
      <c r="C38" s="422" t="s">
        <v>228</v>
      </c>
    </row>
    <row r="39" spans="2:3" ht="10.5" customHeight="1">
      <c r="C39" s="411"/>
    </row>
    <row r="40" spans="2:3" ht="18.75">
      <c r="B40" s="413">
        <v>2</v>
      </c>
      <c r="C40" s="409" t="s">
        <v>208</v>
      </c>
    </row>
    <row r="41" spans="2:3" ht="18.75">
      <c r="C41" s="409" t="s">
        <v>209</v>
      </c>
    </row>
    <row r="42" spans="2:3" ht="18.75">
      <c r="C42" s="409" t="s">
        <v>213</v>
      </c>
    </row>
    <row r="43" spans="2:3" ht="18.75">
      <c r="C43" s="414" t="s">
        <v>214</v>
      </c>
    </row>
    <row r="44" spans="2:3" ht="18.75">
      <c r="C44" s="409" t="s">
        <v>215</v>
      </c>
    </row>
    <row r="45" spans="2:3" ht="18.75" customHeight="1">
      <c r="C45" s="409" t="s">
        <v>229</v>
      </c>
    </row>
    <row r="46" spans="2:3" ht="10.5" customHeight="1">
      <c r="C46" s="409"/>
    </row>
    <row r="47" spans="2:3" ht="56.25">
      <c r="B47" s="416">
        <v>3</v>
      </c>
      <c r="C47" s="417" t="s">
        <v>230</v>
      </c>
    </row>
    <row r="48" spans="2:3" ht="10.5" customHeight="1">
      <c r="B48" s="416"/>
      <c r="C48" s="414"/>
    </row>
    <row r="49" spans="2:4" ht="56.25">
      <c r="B49" s="416">
        <v>4</v>
      </c>
      <c r="C49" s="414" t="s">
        <v>244</v>
      </c>
    </row>
    <row r="50" spans="2:4" ht="10.5" customHeight="1">
      <c r="B50" s="416"/>
      <c r="C50" s="414"/>
    </row>
    <row r="51" spans="2:4" ht="37.5">
      <c r="B51" s="416">
        <v>5</v>
      </c>
      <c r="C51" s="414" t="s">
        <v>262</v>
      </c>
    </row>
    <row r="52" spans="2:4" ht="10.5" customHeight="1">
      <c r="B52" s="418"/>
      <c r="C52" s="414"/>
    </row>
    <row r="53" spans="2:4" ht="37.5">
      <c r="B53" s="416">
        <v>6</v>
      </c>
      <c r="C53" s="414" t="s">
        <v>231</v>
      </c>
    </row>
    <row r="54" spans="2:4" ht="10.5" customHeight="1">
      <c r="B54" s="416"/>
      <c r="C54" s="414"/>
    </row>
    <row r="55" spans="2:4" s="408" customFormat="1" ht="37.5">
      <c r="B55" s="423" t="s">
        <v>237</v>
      </c>
      <c r="C55" s="414" t="s">
        <v>232</v>
      </c>
      <c r="D55" s="405"/>
    </row>
    <row r="56" spans="2:4" s="408" customFormat="1" ht="10.5" customHeight="1">
      <c r="B56" s="416"/>
      <c r="C56" s="414"/>
      <c r="D56" s="405"/>
    </row>
    <row r="57" spans="2:4" ht="37.5">
      <c r="B57" s="423" t="s">
        <v>238</v>
      </c>
      <c r="C57" s="420" t="s">
        <v>233</v>
      </c>
      <c r="D57" s="408"/>
    </row>
    <row r="58" spans="2:4" ht="10.5" customHeight="1">
      <c r="B58" s="419"/>
      <c r="C58" s="420"/>
      <c r="D58" s="408"/>
    </row>
    <row r="59" spans="2:4" ht="56.25">
      <c r="B59" s="423" t="s">
        <v>239</v>
      </c>
      <c r="C59" s="414" t="s">
        <v>234</v>
      </c>
    </row>
    <row r="60" spans="2:4" ht="10.5" customHeight="1">
      <c r="B60" s="421"/>
      <c r="C60" s="414"/>
    </row>
    <row r="61" spans="2:4" ht="37.5">
      <c r="B61" s="423">
        <v>8</v>
      </c>
      <c r="C61" s="414" t="s">
        <v>235</v>
      </c>
    </row>
    <row r="62" spans="2:4" ht="10.5" customHeight="1">
      <c r="B62" s="416"/>
      <c r="C62" s="414"/>
    </row>
    <row r="63" spans="2:4" ht="56.25">
      <c r="B63" s="423">
        <v>9</v>
      </c>
      <c r="C63" s="414" t="s">
        <v>236</v>
      </c>
    </row>
    <row r="64" spans="2:4" ht="10.5" customHeight="1">
      <c r="C64" s="409"/>
    </row>
    <row r="65" spans="2:3" ht="30" customHeight="1">
      <c r="B65" s="413">
        <v>10</v>
      </c>
      <c r="C65" s="409" t="s">
        <v>260</v>
      </c>
    </row>
    <row r="66" spans="2:3" ht="30" customHeight="1">
      <c r="C66" s="409"/>
    </row>
    <row r="67" spans="2:3" ht="30" customHeight="1">
      <c r="C67" s="405" t="s">
        <v>210</v>
      </c>
    </row>
  </sheetData>
  <sheetProtection password="DC2A" sheet="1" selectLockedCells="1" selectUnlockedCells="1"/>
  <printOptions horizontalCentered="1"/>
  <pageMargins left="0.31496062992125984" right="0.19685039370078741" top="0.98425196850393704" bottom="0.98425196850393704" header="0.51181102362204722" footer="0.51181102362204722"/>
  <pageSetup paperSize="9" scale="72" orientation="portrait"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rightToLeft="1" workbookViewId="0">
      <selection activeCell="F146" sqref="F146"/>
    </sheetView>
  </sheetViews>
  <sheetFormatPr defaultRowHeight="16.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rightToLeft="1" workbookViewId="0">
      <selection activeCell="F146" sqref="F146"/>
    </sheetView>
  </sheetViews>
  <sheetFormatPr defaultRowHeight="16.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rightToLeft="1" workbookViewId="0">
      <selection activeCell="F146" sqref="F146"/>
    </sheetView>
  </sheetViews>
  <sheetFormatPr defaultRowHeight="16.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rightToLeft="1" workbookViewId="0">
      <selection activeCell="H13" sqref="H13"/>
    </sheetView>
  </sheetViews>
  <sheetFormatPr defaultRowHeight="16.5"/>
  <sheetData/>
  <sheetProtection password="DC2A" sheet="1"/>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M71"/>
  <sheetViews>
    <sheetView rightToLeft="1" topLeftCell="B1" zoomScaleNormal="100" workbookViewId="0">
      <selection activeCell="K4" sqref="K4"/>
    </sheetView>
  </sheetViews>
  <sheetFormatPr defaultColWidth="9" defaultRowHeight="17.25"/>
  <cols>
    <col min="1" max="1" width="4" style="191" bestFit="1" customWidth="1"/>
    <col min="2" max="2" width="31.25" style="191" customWidth="1"/>
    <col min="3" max="3" width="5.25" style="191" customWidth="1"/>
    <col min="4" max="4" width="10.375" style="191" customWidth="1"/>
    <col min="5" max="5" width="2.5" style="191" customWidth="1"/>
    <col min="6" max="7" width="11.125" style="191" customWidth="1"/>
    <col min="8" max="8" width="7.25" style="191" customWidth="1"/>
    <col min="9" max="9" width="9" style="191"/>
    <col min="10" max="10" width="5.125" style="191" customWidth="1"/>
    <col min="11" max="16384" width="9" style="191"/>
  </cols>
  <sheetData>
    <row r="1" spans="2:13">
      <c r="B1" s="190"/>
      <c r="C1" s="190"/>
      <c r="D1" s="190"/>
      <c r="E1" s="190"/>
      <c r="F1" s="190"/>
      <c r="G1" s="190"/>
      <c r="H1" s="190"/>
      <c r="I1" s="190"/>
      <c r="J1" s="190"/>
    </row>
    <row r="2" spans="2:13" ht="18" customHeight="1">
      <c r="B2" s="499" t="s">
        <v>133</v>
      </c>
      <c r="C2" s="499"/>
      <c r="D2" s="499"/>
      <c r="E2" s="499"/>
      <c r="F2" s="499"/>
      <c r="G2" s="499"/>
      <c r="H2" s="499"/>
      <c r="I2" s="499"/>
      <c r="J2" s="499"/>
    </row>
    <row r="3" spans="2:13" ht="18" customHeight="1">
      <c r="B3" s="499" t="s">
        <v>76</v>
      </c>
      <c r="C3" s="499"/>
      <c r="D3" s="499"/>
      <c r="E3" s="499"/>
      <c r="F3" s="499"/>
      <c r="G3" s="499"/>
      <c r="H3" s="499"/>
      <c r="I3" s="499"/>
      <c r="J3" s="499"/>
    </row>
    <row r="4" spans="2:13" ht="18" customHeight="1">
      <c r="B4" s="500"/>
      <c r="C4" s="500"/>
      <c r="D4" s="500"/>
      <c r="E4" s="500"/>
      <c r="F4" s="500"/>
      <c r="G4" s="500"/>
      <c r="H4" s="500"/>
      <c r="I4" s="500"/>
      <c r="J4" s="500"/>
      <c r="K4" s="192">
        <f>IF(מקרא!G16="בשקלים חדשים",35000,35)</f>
        <v>35</v>
      </c>
      <c r="L4" s="424">
        <v>10</v>
      </c>
    </row>
    <row r="5" spans="2:13">
      <c r="B5" s="193"/>
      <c r="C5" s="194"/>
      <c r="D5" s="194"/>
      <c r="E5" s="195"/>
      <c r="F5" s="501"/>
      <c r="G5" s="501"/>
      <c r="H5" s="501"/>
      <c r="I5" s="501"/>
      <c r="J5" s="501"/>
      <c r="K5" s="192"/>
    </row>
    <row r="6" spans="2:13">
      <c r="B6" s="496" t="s">
        <v>2</v>
      </c>
      <c r="C6" s="496" t="s">
        <v>115</v>
      </c>
      <c r="D6" s="143" t="s">
        <v>3</v>
      </c>
      <c r="E6" s="143"/>
      <c r="F6" s="143" t="s">
        <v>3</v>
      </c>
      <c r="G6" s="143"/>
      <c r="H6" s="143" t="s">
        <v>143</v>
      </c>
      <c r="I6" s="143" t="s">
        <v>4</v>
      </c>
      <c r="J6" s="143"/>
      <c r="K6" s="192"/>
    </row>
    <row r="7" spans="2:13">
      <c r="B7" s="497"/>
      <c r="C7" s="497"/>
      <c r="D7" s="196"/>
      <c r="E7" s="196"/>
      <c r="F7" s="196"/>
      <c r="G7" s="196"/>
      <c r="H7" s="196" t="s">
        <v>149</v>
      </c>
      <c r="I7" s="196"/>
      <c r="J7" s="196"/>
      <c r="K7" s="192"/>
    </row>
    <row r="8" spans="2:13" ht="18" thickBot="1">
      <c r="B8" s="498"/>
      <c r="C8" s="498"/>
      <c r="D8" s="197">
        <f>+'בסיס הנתונים'!F3</f>
        <v>2019</v>
      </c>
      <c r="E8" s="198"/>
      <c r="F8" s="197">
        <f>+'בסיס הנתונים'!G3</f>
        <v>2018</v>
      </c>
      <c r="G8" s="198" t="s">
        <v>114</v>
      </c>
      <c r="H8" s="199">
        <f>+'בסיס הנתונים'!F3</f>
        <v>2019</v>
      </c>
      <c r="I8" s="197">
        <f>+'בסיס הנתונים'!H3</f>
        <v>2017</v>
      </c>
      <c r="J8" s="200"/>
      <c r="K8" s="192"/>
    </row>
    <row r="9" spans="2:13" ht="18" thickTop="1">
      <c r="B9" s="201" t="s">
        <v>7</v>
      </c>
      <c r="C9" s="202">
        <v>1</v>
      </c>
      <c r="D9" s="203">
        <f>+'בסיס הנתונים'!F5</f>
        <v>0</v>
      </c>
      <c r="E9" s="204"/>
      <c r="F9" s="203">
        <f>'בסיס הנתונים'!G5</f>
        <v>0</v>
      </c>
      <c r="G9" s="203">
        <f>D9-F9</f>
        <v>0</v>
      </c>
      <c r="H9" s="205">
        <f>IF(F9=0,99.9,(($D9/F9)-1)*100)</f>
        <v>99.9</v>
      </c>
      <c r="I9" s="203">
        <f>'בסיס הנתונים'!H5</f>
        <v>0</v>
      </c>
      <c r="J9" s="206">
        <f>IF(I9=0,0, ($D9/I9)-1)</f>
        <v>0</v>
      </c>
      <c r="K9" s="192">
        <f>IF(G9&gt;$K$4,1,IF(G9&lt;-$K$4,1,0))</f>
        <v>0</v>
      </c>
      <c r="L9" s="192">
        <f>IF(H9&gt;$L$4,1,IF(H9&lt;-$L$4,1,0))</f>
        <v>1</v>
      </c>
      <c r="M9" s="191">
        <f>SUM(K9:L9)</f>
        <v>1</v>
      </c>
    </row>
    <row r="10" spans="2:13" ht="17.25" customHeight="1">
      <c r="B10" s="207" t="s">
        <v>9</v>
      </c>
      <c r="C10" s="202">
        <f>+C9+1</f>
        <v>2</v>
      </c>
      <c r="D10" s="208">
        <f>'בסיס הנתונים'!F10</f>
        <v>0</v>
      </c>
      <c r="E10" s="209"/>
      <c r="F10" s="210">
        <f>'בסיס הנתונים'!G10</f>
        <v>0</v>
      </c>
      <c r="G10" s="203">
        <f t="shared" ref="G10:G47" si="0">D10-F10</f>
        <v>0</v>
      </c>
      <c r="H10" s="205">
        <f t="shared" ref="H10:H47" si="1">IF(F10=0,99.9,(($D10/F10)-1)*100)</f>
        <v>99.9</v>
      </c>
      <c r="I10" s="210">
        <f>'בסיס הנתונים'!H10</f>
        <v>0</v>
      </c>
      <c r="J10" s="206">
        <f t="shared" ref="J10:J47" si="2">IF(I10=0,0, ($D10/I10)-1)</f>
        <v>0</v>
      </c>
      <c r="K10" s="192">
        <f>IF(G10&gt;$K$4,1,IF(G10&lt;-$K$4,1,0))</f>
        <v>0</v>
      </c>
      <c r="L10" s="192">
        <f>IF(H10&gt;$L$4,1,IF(H10&lt;-$L$4,1,0))</f>
        <v>1</v>
      </c>
      <c r="M10" s="191">
        <f>SUM(K10:L10)</f>
        <v>1</v>
      </c>
    </row>
    <row r="11" spans="2:13">
      <c r="B11" s="211" t="s">
        <v>11</v>
      </c>
      <c r="C11" s="202">
        <f t="shared" ref="C11:C47" si="3">+C10+1</f>
        <v>3</v>
      </c>
      <c r="D11" s="208">
        <f>'בסיס הנתונים'!F14</f>
        <v>0</v>
      </c>
      <c r="E11" s="209"/>
      <c r="F11" s="210">
        <f>'בסיס הנתונים'!G14</f>
        <v>0</v>
      </c>
      <c r="G11" s="203">
        <f t="shared" si="0"/>
        <v>0</v>
      </c>
      <c r="H11" s="205">
        <f t="shared" si="1"/>
        <v>99.9</v>
      </c>
      <c r="I11" s="210">
        <f>'בסיס הנתונים'!H14</f>
        <v>0</v>
      </c>
      <c r="J11" s="206">
        <f t="shared" si="2"/>
        <v>0</v>
      </c>
      <c r="K11" s="192">
        <f>IF(G11&gt;$K$4,1,IF(G11&lt;-$K$4,1,0))</f>
        <v>0</v>
      </c>
      <c r="L11" s="192">
        <f>IF(H11&gt;$L$4,1,IF(H11&lt;-$L$4,1,0))</f>
        <v>1</v>
      </c>
      <c r="M11" s="191">
        <f>SUM(K11:L11)</f>
        <v>1</v>
      </c>
    </row>
    <row r="12" spans="2:13">
      <c r="B12" s="212" t="s">
        <v>13</v>
      </c>
      <c r="C12" s="202">
        <f t="shared" si="3"/>
        <v>4</v>
      </c>
      <c r="D12" s="208">
        <f>'בסיס הנתונים'!F18</f>
        <v>0</v>
      </c>
      <c r="E12" s="209"/>
      <c r="F12" s="210">
        <f>'בסיס הנתונים'!G18</f>
        <v>0</v>
      </c>
      <c r="G12" s="203">
        <f t="shared" si="0"/>
        <v>0</v>
      </c>
      <c r="H12" s="205">
        <f t="shared" si="1"/>
        <v>99.9</v>
      </c>
      <c r="I12" s="210">
        <f>'בסיס הנתונים'!H18</f>
        <v>0</v>
      </c>
      <c r="J12" s="206">
        <f t="shared" si="2"/>
        <v>0</v>
      </c>
      <c r="K12" s="192">
        <f>IF(G12&gt;$K$4,1,IF(G12&lt;-$K$4,1,0))</f>
        <v>0</v>
      </c>
      <c r="L12" s="192">
        <f>IF(H12&gt;$L$4,1,IF(H12&lt;-$L$4,1,0))</f>
        <v>1</v>
      </c>
      <c r="M12" s="191">
        <f>SUM(K12:L12)</f>
        <v>1</v>
      </c>
    </row>
    <row r="13" spans="2:13">
      <c r="B13" s="212" t="s">
        <v>19</v>
      </c>
      <c r="C13" s="202">
        <f t="shared" si="3"/>
        <v>5</v>
      </c>
      <c r="D13" s="210">
        <f>'בסיס הנתונים'!F22</f>
        <v>0</v>
      </c>
      <c r="E13" s="213"/>
      <c r="F13" s="210">
        <f>'בסיס הנתונים'!G22</f>
        <v>0</v>
      </c>
      <c r="G13" s="203">
        <f t="shared" si="0"/>
        <v>0</v>
      </c>
      <c r="H13" s="205">
        <f t="shared" si="1"/>
        <v>99.9</v>
      </c>
      <c r="I13" s="210">
        <f>'בסיס הנתונים'!H22</f>
        <v>0</v>
      </c>
      <c r="J13" s="206">
        <f t="shared" si="2"/>
        <v>0</v>
      </c>
      <c r="K13" s="192">
        <f t="shared" ref="K13:K47" si="4">IF(G13&gt;$K$4,1,IF(G13&lt;-$K$4,1,0))</f>
        <v>0</v>
      </c>
      <c r="L13" s="192">
        <f t="shared" ref="L13:L47" si="5">IF(H13&gt;$L$4,1,IF(H13&lt;-$L$4,1,0))</f>
        <v>1</v>
      </c>
      <c r="M13" s="191">
        <f t="shared" ref="M13:M47" si="6">SUM(K13:L13)</f>
        <v>1</v>
      </c>
    </row>
    <row r="14" spans="2:13">
      <c r="B14" s="212" t="s">
        <v>21</v>
      </c>
      <c r="C14" s="202">
        <f t="shared" si="3"/>
        <v>6</v>
      </c>
      <c r="D14" s="210">
        <f>'בסיס הנתונים'!F27</f>
        <v>0</v>
      </c>
      <c r="E14" s="213"/>
      <c r="F14" s="210">
        <f>'בסיס הנתונים'!G27</f>
        <v>0</v>
      </c>
      <c r="G14" s="203">
        <f t="shared" si="0"/>
        <v>0</v>
      </c>
      <c r="H14" s="205">
        <f t="shared" si="1"/>
        <v>99.9</v>
      </c>
      <c r="I14" s="210">
        <f>'בסיס הנתונים'!H27</f>
        <v>0</v>
      </c>
      <c r="J14" s="206">
        <f t="shared" si="2"/>
        <v>0</v>
      </c>
      <c r="K14" s="192">
        <f t="shared" si="4"/>
        <v>0</v>
      </c>
      <c r="L14" s="192">
        <f t="shared" si="5"/>
        <v>1</v>
      </c>
      <c r="M14" s="191">
        <f t="shared" si="6"/>
        <v>1</v>
      </c>
    </row>
    <row r="15" spans="2:13">
      <c r="B15" s="212" t="s">
        <v>23</v>
      </c>
      <c r="C15" s="202">
        <f t="shared" si="3"/>
        <v>7</v>
      </c>
      <c r="D15" s="210">
        <f>'בסיס הנתונים'!F41</f>
        <v>0</v>
      </c>
      <c r="E15" s="209"/>
      <c r="F15" s="210">
        <f>'בסיס הנתונים'!G41</f>
        <v>0</v>
      </c>
      <c r="G15" s="203">
        <f t="shared" si="0"/>
        <v>0</v>
      </c>
      <c r="H15" s="205">
        <f t="shared" si="1"/>
        <v>99.9</v>
      </c>
      <c r="I15" s="210">
        <f>'בסיס הנתונים'!H41</f>
        <v>0</v>
      </c>
      <c r="J15" s="206">
        <f t="shared" si="2"/>
        <v>0</v>
      </c>
      <c r="K15" s="192">
        <f t="shared" si="4"/>
        <v>0</v>
      </c>
      <c r="L15" s="192">
        <f t="shared" si="5"/>
        <v>1</v>
      </c>
      <c r="M15" s="191">
        <f t="shared" si="6"/>
        <v>1</v>
      </c>
    </row>
    <row r="16" spans="2:13">
      <c r="B16" s="214" t="s">
        <v>25</v>
      </c>
      <c r="C16" s="202">
        <f t="shared" si="3"/>
        <v>8</v>
      </c>
      <c r="D16" s="210">
        <f>'בסיס הנתונים'!F47</f>
        <v>0</v>
      </c>
      <c r="E16" s="213"/>
      <c r="F16" s="210">
        <f>'בסיס הנתונים'!G47</f>
        <v>0</v>
      </c>
      <c r="G16" s="203">
        <f t="shared" si="0"/>
        <v>0</v>
      </c>
      <c r="H16" s="205">
        <f t="shared" si="1"/>
        <v>99.9</v>
      </c>
      <c r="I16" s="210">
        <f>'בסיס הנתונים'!H47</f>
        <v>0</v>
      </c>
      <c r="J16" s="206">
        <f t="shared" si="2"/>
        <v>0</v>
      </c>
      <c r="K16" s="192">
        <f t="shared" si="4"/>
        <v>0</v>
      </c>
      <c r="L16" s="192">
        <f t="shared" si="5"/>
        <v>1</v>
      </c>
      <c r="M16" s="191">
        <f t="shared" si="6"/>
        <v>1</v>
      </c>
    </row>
    <row r="17" spans="2:13">
      <c r="B17" s="212" t="s">
        <v>28</v>
      </c>
      <c r="C17" s="202">
        <f t="shared" si="3"/>
        <v>9</v>
      </c>
      <c r="D17" s="210">
        <f>'בסיס הנתונים'!F64</f>
        <v>0</v>
      </c>
      <c r="E17" s="213"/>
      <c r="F17" s="210">
        <f>'בסיס הנתונים'!G64</f>
        <v>0</v>
      </c>
      <c r="G17" s="203">
        <f t="shared" si="0"/>
        <v>0</v>
      </c>
      <c r="H17" s="205">
        <f t="shared" si="1"/>
        <v>99.9</v>
      </c>
      <c r="I17" s="210">
        <f>'בסיס הנתונים'!H64</f>
        <v>0</v>
      </c>
      <c r="J17" s="206">
        <f t="shared" si="2"/>
        <v>0</v>
      </c>
      <c r="K17" s="192">
        <f t="shared" si="4"/>
        <v>0</v>
      </c>
      <c r="L17" s="192">
        <f t="shared" si="5"/>
        <v>1</v>
      </c>
      <c r="M17" s="191">
        <f t="shared" si="6"/>
        <v>1</v>
      </c>
    </row>
    <row r="18" spans="2:13">
      <c r="B18" s="212" t="s">
        <v>30</v>
      </c>
      <c r="C18" s="202">
        <f t="shared" si="3"/>
        <v>10</v>
      </c>
      <c r="D18" s="210">
        <f>'בסיס הנתונים'!F79</f>
        <v>0</v>
      </c>
      <c r="E18" s="213"/>
      <c r="F18" s="210">
        <f>'בסיס הנתונים'!G79</f>
        <v>0</v>
      </c>
      <c r="G18" s="203">
        <f t="shared" si="0"/>
        <v>0</v>
      </c>
      <c r="H18" s="205">
        <f t="shared" si="1"/>
        <v>99.9</v>
      </c>
      <c r="I18" s="210">
        <f>'בסיס הנתונים'!H79</f>
        <v>0</v>
      </c>
      <c r="J18" s="206">
        <f t="shared" si="2"/>
        <v>0</v>
      </c>
      <c r="K18" s="192">
        <f t="shared" si="4"/>
        <v>0</v>
      </c>
      <c r="L18" s="192">
        <f t="shared" si="5"/>
        <v>1</v>
      </c>
      <c r="M18" s="191">
        <f t="shared" si="6"/>
        <v>1</v>
      </c>
    </row>
    <row r="19" spans="2:13">
      <c r="B19" s="212" t="s">
        <v>32</v>
      </c>
      <c r="C19" s="202">
        <f t="shared" si="3"/>
        <v>11</v>
      </c>
      <c r="D19" s="208">
        <f>'בסיס הנתונים'!F83</f>
        <v>0</v>
      </c>
      <c r="E19" s="209"/>
      <c r="F19" s="210">
        <f>'בסיס הנתונים'!G83</f>
        <v>0</v>
      </c>
      <c r="G19" s="203">
        <f t="shared" si="0"/>
        <v>0</v>
      </c>
      <c r="H19" s="205">
        <f t="shared" si="1"/>
        <v>99.9</v>
      </c>
      <c r="I19" s="210">
        <f>'בסיס הנתונים'!H83</f>
        <v>0</v>
      </c>
      <c r="J19" s="206">
        <f t="shared" si="2"/>
        <v>0</v>
      </c>
      <c r="K19" s="192">
        <f t="shared" si="4"/>
        <v>0</v>
      </c>
      <c r="L19" s="192">
        <f t="shared" si="5"/>
        <v>1</v>
      </c>
      <c r="M19" s="191">
        <f t="shared" si="6"/>
        <v>1</v>
      </c>
    </row>
    <row r="20" spans="2:13">
      <c r="B20" s="212" t="s">
        <v>80</v>
      </c>
      <c r="C20" s="202">
        <f t="shared" si="3"/>
        <v>12</v>
      </c>
      <c r="D20" s="208">
        <f>'בסיס הנתונים'!F87</f>
        <v>0</v>
      </c>
      <c r="E20" s="209"/>
      <c r="F20" s="210">
        <f>'בסיס הנתונים'!G87</f>
        <v>0</v>
      </c>
      <c r="G20" s="203">
        <f t="shared" si="0"/>
        <v>0</v>
      </c>
      <c r="H20" s="205">
        <f t="shared" si="1"/>
        <v>99.9</v>
      </c>
      <c r="I20" s="210">
        <f>'בסיס הנתונים'!H87</f>
        <v>0</v>
      </c>
      <c r="J20" s="206">
        <f t="shared" si="2"/>
        <v>0</v>
      </c>
      <c r="K20" s="192">
        <f t="shared" si="4"/>
        <v>0</v>
      </c>
      <c r="L20" s="192">
        <f t="shared" si="5"/>
        <v>1</v>
      </c>
      <c r="M20" s="191">
        <f t="shared" si="6"/>
        <v>1</v>
      </c>
    </row>
    <row r="21" spans="2:13">
      <c r="B21" s="212" t="s">
        <v>34</v>
      </c>
      <c r="C21" s="202">
        <f t="shared" si="3"/>
        <v>13</v>
      </c>
      <c r="D21" s="208">
        <f>'בסיס הנתונים'!F92</f>
        <v>0</v>
      </c>
      <c r="E21" s="209"/>
      <c r="F21" s="210">
        <f>'בסיס הנתונים'!G92</f>
        <v>0</v>
      </c>
      <c r="G21" s="203">
        <f t="shared" si="0"/>
        <v>0</v>
      </c>
      <c r="H21" s="205">
        <f t="shared" si="1"/>
        <v>99.9</v>
      </c>
      <c r="I21" s="210">
        <f>'בסיס הנתונים'!H92</f>
        <v>0</v>
      </c>
      <c r="J21" s="206">
        <f t="shared" si="2"/>
        <v>0</v>
      </c>
      <c r="K21" s="192">
        <f t="shared" si="4"/>
        <v>0</v>
      </c>
      <c r="L21" s="192">
        <f t="shared" si="5"/>
        <v>1</v>
      </c>
      <c r="M21" s="191">
        <f t="shared" si="6"/>
        <v>1</v>
      </c>
    </row>
    <row r="22" spans="2:13">
      <c r="B22" s="212" t="s">
        <v>36</v>
      </c>
      <c r="C22" s="202">
        <f t="shared" si="3"/>
        <v>14</v>
      </c>
      <c r="D22" s="208">
        <f>'בסיס הנתונים'!F96</f>
        <v>0</v>
      </c>
      <c r="E22" s="213"/>
      <c r="F22" s="210">
        <f>'בסיס הנתונים'!G96</f>
        <v>0</v>
      </c>
      <c r="G22" s="203">
        <f t="shared" si="0"/>
        <v>0</v>
      </c>
      <c r="H22" s="205">
        <f t="shared" si="1"/>
        <v>99.9</v>
      </c>
      <c r="I22" s="210">
        <f>'בסיס הנתונים'!H96</f>
        <v>0</v>
      </c>
      <c r="J22" s="206">
        <f t="shared" si="2"/>
        <v>0</v>
      </c>
      <c r="K22" s="192">
        <f t="shared" si="4"/>
        <v>0</v>
      </c>
      <c r="L22" s="192">
        <f t="shared" si="5"/>
        <v>1</v>
      </c>
      <c r="M22" s="191">
        <f t="shared" si="6"/>
        <v>1</v>
      </c>
    </row>
    <row r="23" spans="2:13">
      <c r="B23" s="212" t="s">
        <v>38</v>
      </c>
      <c r="C23" s="202">
        <f t="shared" si="3"/>
        <v>15</v>
      </c>
      <c r="D23" s="208">
        <f>'בסיס הנתונים'!F100</f>
        <v>0</v>
      </c>
      <c r="E23" s="213"/>
      <c r="F23" s="210">
        <f>'בסיס הנתונים'!G100</f>
        <v>0</v>
      </c>
      <c r="G23" s="203">
        <f t="shared" si="0"/>
        <v>0</v>
      </c>
      <c r="H23" s="205">
        <f t="shared" si="1"/>
        <v>99.9</v>
      </c>
      <c r="I23" s="210">
        <f>'בסיס הנתונים'!H100</f>
        <v>0</v>
      </c>
      <c r="J23" s="206">
        <f t="shared" si="2"/>
        <v>0</v>
      </c>
      <c r="K23" s="192">
        <f t="shared" si="4"/>
        <v>0</v>
      </c>
      <c r="L23" s="192">
        <f t="shared" si="5"/>
        <v>1</v>
      </c>
      <c r="M23" s="191">
        <f t="shared" si="6"/>
        <v>1</v>
      </c>
    </row>
    <row r="24" spans="2:13">
      <c r="B24" s="212" t="s">
        <v>155</v>
      </c>
      <c r="C24" s="202">
        <f t="shared" si="3"/>
        <v>16</v>
      </c>
      <c r="D24" s="208">
        <f>'בסיס הנתונים'!F102</f>
        <v>0</v>
      </c>
      <c r="E24" s="213"/>
      <c r="F24" s="210">
        <f>'בסיס הנתונים'!G102</f>
        <v>0</v>
      </c>
      <c r="G24" s="203">
        <f>D24-F24</f>
        <v>0</v>
      </c>
      <c r="H24" s="205">
        <f>IF(F24=0,99.9,(($D24/F24)-1)*100)</f>
        <v>99.9</v>
      </c>
      <c r="I24" s="210">
        <f>'בסיס הנתונים'!H101</f>
        <v>0</v>
      </c>
      <c r="J24" s="206">
        <f>IF(I24=0,0, ($D24/I24)-1)</f>
        <v>0</v>
      </c>
      <c r="K24" s="192">
        <f>IF(G24&gt;$K$4,1,IF(G24&lt;-$K$4,1,0))</f>
        <v>0</v>
      </c>
      <c r="L24" s="192">
        <f>IF(H24&gt;$L$4,1,IF(H24&lt;-$L$4,1,0))</f>
        <v>1</v>
      </c>
      <c r="M24" s="191">
        <f>SUM(K24:L24)</f>
        <v>1</v>
      </c>
    </row>
    <row r="25" spans="2:13">
      <c r="B25" s="212" t="s">
        <v>41</v>
      </c>
      <c r="C25" s="202">
        <f t="shared" si="3"/>
        <v>17</v>
      </c>
      <c r="D25" s="208">
        <f>'בסיס הנתונים'!F104</f>
        <v>0</v>
      </c>
      <c r="E25" s="213"/>
      <c r="F25" s="210">
        <f>'בסיס הנתונים'!G104</f>
        <v>0</v>
      </c>
      <c r="G25" s="203">
        <f>D25-F25</f>
        <v>0</v>
      </c>
      <c r="H25" s="205">
        <f>IF(F25=0,99.9,(($D25/F25)-1)*100)</f>
        <v>99.9</v>
      </c>
      <c r="I25" s="210">
        <f>'בסיס הנתונים'!H102</f>
        <v>0</v>
      </c>
      <c r="J25" s="206">
        <f>IF(I25=0,0, ($D25/I25)-1)</f>
        <v>0</v>
      </c>
      <c r="K25" s="192">
        <f>IF(G25&gt;$K$4,1,IF(G25&lt;-$K$4,1,0))</f>
        <v>0</v>
      </c>
      <c r="L25" s="192">
        <f>IF(H25&gt;$L$4,1,IF(H25&lt;-$L$4,1,0))</f>
        <v>1</v>
      </c>
      <c r="M25" s="191">
        <f>SUM(K25:L25)</f>
        <v>1</v>
      </c>
    </row>
    <row r="26" spans="2:13">
      <c r="B26" s="212" t="s">
        <v>43</v>
      </c>
      <c r="C26" s="202">
        <f t="shared" si="3"/>
        <v>18</v>
      </c>
      <c r="D26" s="208">
        <f>'בסיס הנתונים'!F106</f>
        <v>0</v>
      </c>
      <c r="E26" s="213"/>
      <c r="F26" s="210">
        <f>'בסיס הנתונים'!G106</f>
        <v>0</v>
      </c>
      <c r="G26" s="203">
        <f>D26-F26</f>
        <v>0</v>
      </c>
      <c r="H26" s="205">
        <f>IF(F26=0,99.9,(($D26/F26)-1)*100)</f>
        <v>99.9</v>
      </c>
      <c r="I26" s="210">
        <f>'בסיס הנתונים'!H103</f>
        <v>0</v>
      </c>
      <c r="J26" s="206">
        <f>IF(I26=0,0, ($D26/I26)-1)</f>
        <v>0</v>
      </c>
      <c r="K26" s="192">
        <f>IF(G26&gt;$K$4,1,IF(G26&lt;-$K$4,1,0))</f>
        <v>0</v>
      </c>
      <c r="L26" s="192">
        <f>IF(H26&gt;$L$4,1,IF(H26&lt;-$L$4,1,0))</f>
        <v>1</v>
      </c>
      <c r="M26" s="191">
        <f>SUM(K26:L26)</f>
        <v>1</v>
      </c>
    </row>
    <row r="27" spans="2:13">
      <c r="B27" s="212" t="s">
        <v>156</v>
      </c>
      <c r="C27" s="202">
        <f t="shared" si="3"/>
        <v>19</v>
      </c>
      <c r="D27" s="208">
        <f>+'בסיס הנתונים'!F114</f>
        <v>0</v>
      </c>
      <c r="E27" s="213"/>
      <c r="F27" s="210">
        <f>'בסיס הנתונים'!G114</f>
        <v>0</v>
      </c>
      <c r="G27" s="203">
        <f t="shared" si="0"/>
        <v>0</v>
      </c>
      <c r="H27" s="205">
        <f t="shared" si="1"/>
        <v>99.9</v>
      </c>
      <c r="I27" s="210">
        <f>'בסיס הנתונים'!H114</f>
        <v>0</v>
      </c>
      <c r="J27" s="206">
        <f t="shared" si="2"/>
        <v>0</v>
      </c>
      <c r="K27" s="192">
        <f t="shared" si="4"/>
        <v>0</v>
      </c>
      <c r="L27" s="192">
        <f t="shared" si="5"/>
        <v>1</v>
      </c>
      <c r="M27" s="191">
        <f t="shared" si="6"/>
        <v>1</v>
      </c>
    </row>
    <row r="28" spans="2:13">
      <c r="B28" s="215" t="s">
        <v>8</v>
      </c>
      <c r="C28" s="202">
        <f t="shared" si="3"/>
        <v>20</v>
      </c>
      <c r="D28" s="210">
        <f>'בסיס הנתונים'!F118</f>
        <v>0</v>
      </c>
      <c r="E28" s="216"/>
      <c r="F28" s="208">
        <f>'בסיס הנתונים'!G118</f>
        <v>0</v>
      </c>
      <c r="G28" s="203">
        <f t="shared" si="0"/>
        <v>0</v>
      </c>
      <c r="H28" s="205">
        <f t="shared" si="1"/>
        <v>99.9</v>
      </c>
      <c r="I28" s="208">
        <f>'בסיס הנתונים'!H118</f>
        <v>0</v>
      </c>
      <c r="J28" s="206">
        <f t="shared" si="2"/>
        <v>0</v>
      </c>
      <c r="K28" s="192">
        <f t="shared" si="4"/>
        <v>0</v>
      </c>
      <c r="L28" s="192">
        <f t="shared" si="5"/>
        <v>1</v>
      </c>
      <c r="M28" s="191">
        <f t="shared" si="6"/>
        <v>1</v>
      </c>
    </row>
    <row r="29" spans="2:13">
      <c r="B29" s="215" t="s">
        <v>10</v>
      </c>
      <c r="C29" s="202">
        <f t="shared" si="3"/>
        <v>21</v>
      </c>
      <c r="D29" s="210">
        <f>'בסיס הנתונים'!F119</f>
        <v>0</v>
      </c>
      <c r="E29" s="216"/>
      <c r="F29" s="208">
        <f>'בסיס הנתונים'!G119</f>
        <v>0</v>
      </c>
      <c r="G29" s="203">
        <f t="shared" si="0"/>
        <v>0</v>
      </c>
      <c r="H29" s="205">
        <f t="shared" si="1"/>
        <v>99.9</v>
      </c>
      <c r="I29" s="208">
        <f>'בסיס הנתונים'!H119</f>
        <v>0</v>
      </c>
      <c r="J29" s="206">
        <f t="shared" si="2"/>
        <v>0</v>
      </c>
      <c r="K29" s="192">
        <f t="shared" si="4"/>
        <v>0</v>
      </c>
      <c r="L29" s="192">
        <f t="shared" si="5"/>
        <v>1</v>
      </c>
      <c r="M29" s="191">
        <f t="shared" si="6"/>
        <v>1</v>
      </c>
    </row>
    <row r="30" spans="2:13">
      <c r="B30" s="215" t="s">
        <v>12</v>
      </c>
      <c r="C30" s="202">
        <f t="shared" si="3"/>
        <v>22</v>
      </c>
      <c r="D30" s="210">
        <f>'בסיס הנתונים'!F123</f>
        <v>0</v>
      </c>
      <c r="E30" s="216"/>
      <c r="F30" s="208">
        <f>'בסיס הנתונים'!G123</f>
        <v>0</v>
      </c>
      <c r="G30" s="203">
        <f t="shared" si="0"/>
        <v>0</v>
      </c>
      <c r="H30" s="205">
        <f t="shared" si="1"/>
        <v>99.9</v>
      </c>
      <c r="I30" s="208">
        <f>'בסיס הנתונים'!H123</f>
        <v>0</v>
      </c>
      <c r="J30" s="206">
        <f t="shared" si="2"/>
        <v>0</v>
      </c>
      <c r="K30" s="192">
        <f t="shared" si="4"/>
        <v>0</v>
      </c>
      <c r="L30" s="192">
        <f t="shared" si="5"/>
        <v>1</v>
      </c>
      <c r="M30" s="191">
        <f t="shared" si="6"/>
        <v>1</v>
      </c>
    </row>
    <row r="31" spans="2:13">
      <c r="B31" s="215" t="s">
        <v>16</v>
      </c>
      <c r="C31" s="202">
        <f t="shared" si="3"/>
        <v>23</v>
      </c>
      <c r="D31" s="210">
        <f>'בסיס הנתונים'!F127</f>
        <v>0</v>
      </c>
      <c r="E31" s="217"/>
      <c r="F31" s="208">
        <f>'בסיס הנתונים'!G127</f>
        <v>0</v>
      </c>
      <c r="G31" s="203">
        <f t="shared" si="0"/>
        <v>0</v>
      </c>
      <c r="H31" s="205">
        <f t="shared" si="1"/>
        <v>99.9</v>
      </c>
      <c r="I31" s="208">
        <f>'בסיס הנתונים'!H127</f>
        <v>0</v>
      </c>
      <c r="J31" s="206">
        <f t="shared" si="2"/>
        <v>0</v>
      </c>
      <c r="K31" s="192">
        <f t="shared" si="4"/>
        <v>0</v>
      </c>
      <c r="L31" s="192">
        <f t="shared" si="5"/>
        <v>1</v>
      </c>
      <c r="M31" s="191">
        <f t="shared" si="6"/>
        <v>1</v>
      </c>
    </row>
    <row r="32" spans="2:13">
      <c r="B32" s="215" t="s">
        <v>111</v>
      </c>
      <c r="C32" s="202">
        <f t="shared" si="3"/>
        <v>24</v>
      </c>
      <c r="D32" s="210">
        <f>'בסיס הנתונים'!F131</f>
        <v>0</v>
      </c>
      <c r="E32" s="217"/>
      <c r="F32" s="208">
        <f>'בסיס הנתונים'!G131</f>
        <v>0</v>
      </c>
      <c r="G32" s="203">
        <f t="shared" si="0"/>
        <v>0</v>
      </c>
      <c r="H32" s="205">
        <f t="shared" si="1"/>
        <v>99.9</v>
      </c>
      <c r="I32" s="208">
        <f>'בסיס הנתונים'!H131</f>
        <v>0</v>
      </c>
      <c r="J32" s="206">
        <f t="shared" si="2"/>
        <v>0</v>
      </c>
      <c r="K32" s="192">
        <f t="shared" si="4"/>
        <v>0</v>
      </c>
      <c r="L32" s="192">
        <f t="shared" si="5"/>
        <v>1</v>
      </c>
      <c r="M32" s="191">
        <f t="shared" si="6"/>
        <v>1</v>
      </c>
    </row>
    <row r="33" spans="2:13">
      <c r="B33" s="215" t="s">
        <v>20</v>
      </c>
      <c r="C33" s="202">
        <f t="shared" si="3"/>
        <v>25</v>
      </c>
      <c r="D33" s="210">
        <f>'בסיס הנתונים'!F135</f>
        <v>0</v>
      </c>
      <c r="E33" s="213"/>
      <c r="F33" s="208">
        <f>'בסיס הנתונים'!G135</f>
        <v>0</v>
      </c>
      <c r="G33" s="203">
        <f t="shared" si="0"/>
        <v>0</v>
      </c>
      <c r="H33" s="205">
        <f t="shared" si="1"/>
        <v>99.9</v>
      </c>
      <c r="I33" s="208">
        <f>'בסיס הנתונים'!H135</f>
        <v>0</v>
      </c>
      <c r="J33" s="206">
        <f t="shared" si="2"/>
        <v>0</v>
      </c>
      <c r="K33" s="192">
        <f t="shared" si="4"/>
        <v>0</v>
      </c>
      <c r="L33" s="192">
        <f t="shared" si="5"/>
        <v>1</v>
      </c>
      <c r="M33" s="191">
        <f t="shared" si="6"/>
        <v>1</v>
      </c>
    </row>
    <row r="34" spans="2:13">
      <c r="B34" s="215" t="s">
        <v>22</v>
      </c>
      <c r="C34" s="202">
        <f t="shared" si="3"/>
        <v>26</v>
      </c>
      <c r="D34" s="210">
        <f>'בסיס הנתונים'!F141</f>
        <v>0</v>
      </c>
      <c r="E34" s="213"/>
      <c r="F34" s="208">
        <f>'בסיס הנתונים'!G141</f>
        <v>0</v>
      </c>
      <c r="G34" s="203">
        <f t="shared" si="0"/>
        <v>0</v>
      </c>
      <c r="H34" s="205">
        <f t="shared" si="1"/>
        <v>99.9</v>
      </c>
      <c r="I34" s="208">
        <f>'בסיס הנתונים'!H141</f>
        <v>0</v>
      </c>
      <c r="J34" s="206">
        <f t="shared" si="2"/>
        <v>0</v>
      </c>
      <c r="K34" s="192">
        <f t="shared" si="4"/>
        <v>0</v>
      </c>
      <c r="L34" s="192">
        <f t="shared" si="5"/>
        <v>1</v>
      </c>
      <c r="M34" s="191">
        <f t="shared" si="6"/>
        <v>1</v>
      </c>
    </row>
    <row r="35" spans="2:13">
      <c r="B35" s="215" t="s">
        <v>24</v>
      </c>
      <c r="C35" s="202">
        <f t="shared" si="3"/>
        <v>27</v>
      </c>
      <c r="D35" s="210">
        <f>'בסיס הנתונים'!F155</f>
        <v>0</v>
      </c>
      <c r="E35" s="213"/>
      <c r="F35" s="208">
        <f>'בסיס הנתונים'!G155</f>
        <v>0</v>
      </c>
      <c r="G35" s="203">
        <f t="shared" si="0"/>
        <v>0</v>
      </c>
      <c r="H35" s="205">
        <f t="shared" si="1"/>
        <v>99.9</v>
      </c>
      <c r="I35" s="208">
        <f>'בסיס הנתונים'!H155</f>
        <v>0</v>
      </c>
      <c r="J35" s="206">
        <f t="shared" si="2"/>
        <v>0</v>
      </c>
      <c r="K35" s="192">
        <f t="shared" si="4"/>
        <v>0</v>
      </c>
      <c r="L35" s="192">
        <f t="shared" si="5"/>
        <v>1</v>
      </c>
      <c r="M35" s="191">
        <f t="shared" si="6"/>
        <v>1</v>
      </c>
    </row>
    <row r="36" spans="2:13">
      <c r="B36" s="215" t="s">
        <v>26</v>
      </c>
      <c r="C36" s="202">
        <f t="shared" si="3"/>
        <v>28</v>
      </c>
      <c r="D36" s="210">
        <f>'בסיס הנתונים'!F161</f>
        <v>0</v>
      </c>
      <c r="E36" s="213"/>
      <c r="F36" s="208">
        <f>'בסיס הנתונים'!G161</f>
        <v>0</v>
      </c>
      <c r="G36" s="203">
        <f t="shared" si="0"/>
        <v>0</v>
      </c>
      <c r="H36" s="205">
        <f t="shared" si="1"/>
        <v>99.9</v>
      </c>
      <c r="I36" s="208">
        <f>'בסיס הנתונים'!H161</f>
        <v>0</v>
      </c>
      <c r="J36" s="206">
        <f t="shared" si="2"/>
        <v>0</v>
      </c>
      <c r="K36" s="192">
        <f t="shared" si="4"/>
        <v>0</v>
      </c>
      <c r="L36" s="192">
        <f t="shared" si="5"/>
        <v>1</v>
      </c>
      <c r="M36" s="191">
        <f t="shared" si="6"/>
        <v>1</v>
      </c>
    </row>
    <row r="37" spans="2:13">
      <c r="B37" s="215" t="s">
        <v>29</v>
      </c>
      <c r="C37" s="202">
        <f t="shared" si="3"/>
        <v>29</v>
      </c>
      <c r="D37" s="210">
        <f>'בסיס הנתונים'!F178</f>
        <v>0</v>
      </c>
      <c r="E37" s="213"/>
      <c r="F37" s="208">
        <f>'בסיס הנתונים'!G178</f>
        <v>0</v>
      </c>
      <c r="G37" s="203">
        <f t="shared" si="0"/>
        <v>0</v>
      </c>
      <c r="H37" s="205">
        <f t="shared" si="1"/>
        <v>99.9</v>
      </c>
      <c r="I37" s="208">
        <f>'בסיס הנתונים'!H178</f>
        <v>0</v>
      </c>
      <c r="J37" s="206">
        <f t="shared" si="2"/>
        <v>0</v>
      </c>
      <c r="K37" s="192">
        <f t="shared" si="4"/>
        <v>0</v>
      </c>
      <c r="L37" s="192">
        <f t="shared" si="5"/>
        <v>1</v>
      </c>
      <c r="M37" s="191">
        <f t="shared" si="6"/>
        <v>1</v>
      </c>
    </row>
    <row r="38" spans="2:13">
      <c r="B38" s="215" t="s">
        <v>31</v>
      </c>
      <c r="C38" s="202">
        <f t="shared" si="3"/>
        <v>30</v>
      </c>
      <c r="D38" s="210">
        <f>'בסיס הנתונים'!F198</f>
        <v>0</v>
      </c>
      <c r="E38" s="213"/>
      <c r="F38" s="208">
        <f>'בסיס הנתונים'!G198</f>
        <v>0</v>
      </c>
      <c r="G38" s="203">
        <f t="shared" si="0"/>
        <v>0</v>
      </c>
      <c r="H38" s="205">
        <f t="shared" si="1"/>
        <v>99.9</v>
      </c>
      <c r="I38" s="208">
        <f>'בסיס הנתונים'!H198</f>
        <v>0</v>
      </c>
      <c r="J38" s="206">
        <f t="shared" si="2"/>
        <v>0</v>
      </c>
      <c r="K38" s="192">
        <f t="shared" si="4"/>
        <v>0</v>
      </c>
      <c r="L38" s="192">
        <f t="shared" si="5"/>
        <v>1</v>
      </c>
      <c r="M38" s="191">
        <f t="shared" si="6"/>
        <v>1</v>
      </c>
    </row>
    <row r="39" spans="2:13">
      <c r="B39" s="215" t="s">
        <v>33</v>
      </c>
      <c r="C39" s="202">
        <f t="shared" si="3"/>
        <v>31</v>
      </c>
      <c r="D39" s="210">
        <f>'בסיס הנתונים'!F202</f>
        <v>0</v>
      </c>
      <c r="E39" s="213"/>
      <c r="F39" s="208">
        <f>'בסיס הנתונים'!G202</f>
        <v>0</v>
      </c>
      <c r="G39" s="203">
        <f t="shared" si="0"/>
        <v>0</v>
      </c>
      <c r="H39" s="205">
        <f t="shared" si="1"/>
        <v>99.9</v>
      </c>
      <c r="I39" s="208">
        <f>'בסיס הנתונים'!H202</f>
        <v>0</v>
      </c>
      <c r="J39" s="206">
        <f t="shared" si="2"/>
        <v>0</v>
      </c>
      <c r="K39" s="192">
        <f t="shared" si="4"/>
        <v>0</v>
      </c>
      <c r="L39" s="192">
        <f t="shared" si="5"/>
        <v>1</v>
      </c>
      <c r="M39" s="191">
        <f t="shared" si="6"/>
        <v>1</v>
      </c>
    </row>
    <row r="40" spans="2:13">
      <c r="B40" s="215" t="s">
        <v>81</v>
      </c>
      <c r="C40" s="202">
        <f t="shared" si="3"/>
        <v>32</v>
      </c>
      <c r="D40" s="210">
        <f>'בסיס הנתונים'!F206</f>
        <v>0</v>
      </c>
      <c r="E40" s="213"/>
      <c r="F40" s="208">
        <f>'בסיס הנתונים'!G206</f>
        <v>0</v>
      </c>
      <c r="G40" s="203">
        <f t="shared" si="0"/>
        <v>0</v>
      </c>
      <c r="H40" s="205">
        <f t="shared" si="1"/>
        <v>99.9</v>
      </c>
      <c r="I40" s="208">
        <f>'בסיס הנתונים'!H206</f>
        <v>0</v>
      </c>
      <c r="J40" s="206">
        <f t="shared" si="2"/>
        <v>0</v>
      </c>
      <c r="K40" s="192">
        <f t="shared" si="4"/>
        <v>0</v>
      </c>
      <c r="L40" s="192">
        <f t="shared" si="5"/>
        <v>1</v>
      </c>
      <c r="M40" s="191">
        <f t="shared" si="6"/>
        <v>1</v>
      </c>
    </row>
    <row r="41" spans="2:13">
      <c r="B41" s="215" t="s">
        <v>35</v>
      </c>
      <c r="C41" s="202">
        <f t="shared" si="3"/>
        <v>33</v>
      </c>
      <c r="D41" s="210">
        <f>'בסיס הנתונים'!F210</f>
        <v>0</v>
      </c>
      <c r="E41" s="213"/>
      <c r="F41" s="208">
        <f>'בסיס הנתונים'!G210</f>
        <v>0</v>
      </c>
      <c r="G41" s="203">
        <f t="shared" si="0"/>
        <v>0</v>
      </c>
      <c r="H41" s="205">
        <f t="shared" si="1"/>
        <v>99.9</v>
      </c>
      <c r="I41" s="208">
        <f>'בסיס הנתונים'!H210</f>
        <v>0</v>
      </c>
      <c r="J41" s="206">
        <f t="shared" si="2"/>
        <v>0</v>
      </c>
      <c r="K41" s="192">
        <f t="shared" si="4"/>
        <v>0</v>
      </c>
      <c r="L41" s="192">
        <f t="shared" si="5"/>
        <v>1</v>
      </c>
      <c r="M41" s="191">
        <f t="shared" si="6"/>
        <v>1</v>
      </c>
    </row>
    <row r="42" spans="2:13">
      <c r="B42" s="215" t="s">
        <v>37</v>
      </c>
      <c r="C42" s="202">
        <f t="shared" si="3"/>
        <v>34</v>
      </c>
      <c r="D42" s="210">
        <f>'בסיס הנתונים'!F214</f>
        <v>0</v>
      </c>
      <c r="E42" s="213"/>
      <c r="F42" s="208">
        <f>'בסיס הנתונים'!G214</f>
        <v>0</v>
      </c>
      <c r="G42" s="203">
        <f t="shared" si="0"/>
        <v>0</v>
      </c>
      <c r="H42" s="205">
        <f t="shared" si="1"/>
        <v>99.9</v>
      </c>
      <c r="I42" s="208">
        <f>'בסיס הנתונים'!H214</f>
        <v>0</v>
      </c>
      <c r="J42" s="206">
        <f t="shared" si="2"/>
        <v>0</v>
      </c>
      <c r="K42" s="192">
        <f t="shared" si="4"/>
        <v>0</v>
      </c>
      <c r="L42" s="192">
        <f t="shared" si="5"/>
        <v>1</v>
      </c>
      <c r="M42" s="191">
        <f t="shared" si="6"/>
        <v>1</v>
      </c>
    </row>
    <row r="43" spans="2:13">
      <c r="B43" s="215" t="s">
        <v>39</v>
      </c>
      <c r="C43" s="202">
        <f t="shared" si="3"/>
        <v>35</v>
      </c>
      <c r="D43" s="210">
        <f>'בסיס הנתונים'!F218</f>
        <v>0</v>
      </c>
      <c r="E43" s="213"/>
      <c r="F43" s="208">
        <f>'בסיס הנתונים'!G218</f>
        <v>0</v>
      </c>
      <c r="G43" s="203">
        <f t="shared" si="0"/>
        <v>0</v>
      </c>
      <c r="H43" s="205">
        <f t="shared" si="1"/>
        <v>99.9</v>
      </c>
      <c r="I43" s="208">
        <f>'בסיס הנתונים'!H218</f>
        <v>0</v>
      </c>
      <c r="J43" s="206">
        <f t="shared" si="2"/>
        <v>0</v>
      </c>
      <c r="K43" s="192">
        <f t="shared" si="4"/>
        <v>0</v>
      </c>
      <c r="L43" s="192">
        <f t="shared" si="5"/>
        <v>1</v>
      </c>
      <c r="M43" s="191">
        <f t="shared" si="6"/>
        <v>1</v>
      </c>
    </row>
    <row r="44" spans="2:13">
      <c r="B44" s="215" t="s">
        <v>158</v>
      </c>
      <c r="C44" s="202">
        <f t="shared" si="3"/>
        <v>36</v>
      </c>
      <c r="D44" s="210">
        <f>'בסיס הנתונים'!F222</f>
        <v>0</v>
      </c>
      <c r="E44" s="213"/>
      <c r="F44" s="208">
        <f>'בסיס הנתונים'!G222</f>
        <v>0</v>
      </c>
      <c r="G44" s="203">
        <f>D44-F44</f>
        <v>0</v>
      </c>
      <c r="H44" s="205">
        <f>IF(F44=0,99.9,(($D44/F44)-1)*100)</f>
        <v>99.9</v>
      </c>
      <c r="I44" s="208">
        <f>'בסיס הנתונים'!H222</f>
        <v>0</v>
      </c>
      <c r="J44" s="206">
        <f>IF(I44=0,0, ($D44/I44)-1)</f>
        <v>0</v>
      </c>
      <c r="K44" s="192">
        <f>IF(G44&gt;$K$4,1,IF(G44&lt;-$K$4,1,0))</f>
        <v>0</v>
      </c>
      <c r="L44" s="192">
        <f>IF(H44&gt;$L$4,1,IF(H44&lt;-$L$4,1,0))</f>
        <v>1</v>
      </c>
      <c r="M44" s="191">
        <f>SUM(K44:L44)</f>
        <v>1</v>
      </c>
    </row>
    <row r="45" spans="2:13">
      <c r="B45" s="212" t="s">
        <v>42</v>
      </c>
      <c r="C45" s="202">
        <f t="shared" si="3"/>
        <v>37</v>
      </c>
      <c r="D45" s="218">
        <f>'בסיס הנתונים'!F226</f>
        <v>0</v>
      </c>
      <c r="E45" s="213"/>
      <c r="F45" s="208">
        <f>'בסיס הנתונים'!G226</f>
        <v>0</v>
      </c>
      <c r="G45" s="203">
        <f t="shared" si="0"/>
        <v>0</v>
      </c>
      <c r="H45" s="205">
        <f t="shared" si="1"/>
        <v>99.9</v>
      </c>
      <c r="I45" s="208">
        <f>'בסיס הנתונים'!H226</f>
        <v>0</v>
      </c>
      <c r="J45" s="206">
        <f t="shared" si="2"/>
        <v>0</v>
      </c>
      <c r="K45" s="192">
        <f t="shared" si="4"/>
        <v>0</v>
      </c>
      <c r="L45" s="192">
        <f t="shared" si="5"/>
        <v>1</v>
      </c>
      <c r="M45" s="191">
        <f t="shared" si="6"/>
        <v>1</v>
      </c>
    </row>
    <row r="46" spans="2:13">
      <c r="B46" s="212" t="s">
        <v>44</v>
      </c>
      <c r="C46" s="202">
        <f t="shared" si="3"/>
        <v>38</v>
      </c>
      <c r="D46" s="218">
        <f>'בסיס הנתונים'!F230</f>
        <v>0</v>
      </c>
      <c r="E46" s="213"/>
      <c r="F46" s="208">
        <f>'בסיס הנתונים'!G230</f>
        <v>0</v>
      </c>
      <c r="G46" s="203">
        <f t="shared" si="0"/>
        <v>0</v>
      </c>
      <c r="H46" s="205">
        <f t="shared" si="1"/>
        <v>99.9</v>
      </c>
      <c r="I46" s="208">
        <f>'בסיס הנתונים'!H230</f>
        <v>0</v>
      </c>
      <c r="J46" s="206">
        <f t="shared" si="2"/>
        <v>0</v>
      </c>
      <c r="K46" s="192">
        <f t="shared" si="4"/>
        <v>0</v>
      </c>
      <c r="L46" s="192">
        <f t="shared" si="5"/>
        <v>1</v>
      </c>
      <c r="M46" s="191">
        <f t="shared" si="6"/>
        <v>1</v>
      </c>
    </row>
    <row r="47" spans="2:13">
      <c r="B47" s="215" t="s">
        <v>113</v>
      </c>
      <c r="C47" s="202">
        <f t="shared" si="3"/>
        <v>39</v>
      </c>
      <c r="D47" s="210">
        <f>'בסיס הנתונים'!F233+'בסיס הנתונים'!F235</f>
        <v>0</v>
      </c>
      <c r="E47" s="213"/>
      <c r="F47" s="208">
        <f>'בסיס הנתונים'!G233+'בסיס הנתונים'!G235</f>
        <v>0</v>
      </c>
      <c r="G47" s="203">
        <f t="shared" si="0"/>
        <v>0</v>
      </c>
      <c r="H47" s="205">
        <f t="shared" si="1"/>
        <v>99.9</v>
      </c>
      <c r="I47" s="208">
        <f>'בסיס הנתונים'!H233+'בסיס הנתונים'!H235</f>
        <v>0</v>
      </c>
      <c r="J47" s="206">
        <f t="shared" si="2"/>
        <v>0</v>
      </c>
      <c r="K47" s="192">
        <f t="shared" si="4"/>
        <v>0</v>
      </c>
      <c r="L47" s="192">
        <f t="shared" si="5"/>
        <v>1</v>
      </c>
      <c r="M47" s="191">
        <f t="shared" si="6"/>
        <v>1</v>
      </c>
    </row>
    <row r="48" spans="2:13">
      <c r="B48" s="219"/>
      <c r="C48" s="219"/>
      <c r="D48" s="219"/>
      <c r="E48" s="219"/>
      <c r="F48" s="219"/>
      <c r="G48" s="219"/>
      <c r="H48" s="219"/>
      <c r="I48" s="219"/>
      <c r="J48" s="220"/>
    </row>
    <row r="49" spans="2:11">
      <c r="B49" s="219"/>
      <c r="C49" s="219"/>
      <c r="D49" s="219"/>
      <c r="E49" s="219"/>
      <c r="F49" s="219"/>
      <c r="G49" s="219"/>
      <c r="H49" s="219"/>
      <c r="I49" s="219"/>
      <c r="J49" s="220"/>
    </row>
    <row r="50" spans="2:11">
      <c r="J50" s="221"/>
    </row>
    <row r="51" spans="2:11">
      <c r="J51" s="222"/>
    </row>
    <row r="52" spans="2:11" ht="9" customHeight="1">
      <c r="J52" s="223"/>
    </row>
    <row r="53" spans="2:11">
      <c r="B53" s="224"/>
      <c r="C53" s="225"/>
      <c r="D53" s="225"/>
      <c r="E53" s="225"/>
      <c r="F53" s="224"/>
      <c r="G53" s="224"/>
      <c r="H53" s="225"/>
      <c r="I53" s="225"/>
      <c r="J53" s="225"/>
      <c r="K53" s="219"/>
    </row>
    <row r="54" spans="2:11">
      <c r="B54" s="224"/>
      <c r="C54" s="224"/>
      <c r="D54" s="224"/>
      <c r="E54" s="224"/>
      <c r="F54" s="224"/>
      <c r="G54" s="224"/>
      <c r="H54" s="224"/>
      <c r="I54" s="224"/>
      <c r="J54" s="224"/>
    </row>
    <row r="55" spans="2:11">
      <c r="B55" s="224"/>
      <c r="C55" s="224"/>
      <c r="D55" s="224"/>
      <c r="E55" s="224"/>
      <c r="F55" s="224"/>
      <c r="G55" s="224"/>
      <c r="H55" s="224"/>
      <c r="I55" s="224"/>
      <c r="J55" s="224"/>
    </row>
    <row r="56" spans="2:11">
      <c r="C56" s="224"/>
      <c r="D56" s="224"/>
      <c r="E56" s="226"/>
      <c r="F56" s="225"/>
      <c r="G56" s="225"/>
      <c r="H56" s="225"/>
      <c r="I56" s="224"/>
      <c r="J56" s="225"/>
    </row>
    <row r="57" spans="2:11">
      <c r="C57" s="224"/>
      <c r="D57" s="224"/>
      <c r="E57" s="225"/>
      <c r="F57" s="225"/>
      <c r="G57" s="225"/>
      <c r="H57" s="225"/>
      <c r="I57" s="224"/>
      <c r="J57" s="225"/>
    </row>
    <row r="58" spans="2:11">
      <c r="C58" s="224"/>
      <c r="D58" s="224"/>
      <c r="E58" s="225"/>
      <c r="F58" s="225"/>
      <c r="G58" s="225"/>
      <c r="H58" s="225"/>
      <c r="I58" s="224"/>
      <c r="J58" s="225"/>
    </row>
    <row r="67" spans="2:10">
      <c r="B67" s="224"/>
      <c r="C67" s="225"/>
      <c r="D67" s="225"/>
      <c r="E67" s="225"/>
      <c r="F67" s="224"/>
      <c r="G67" s="224"/>
      <c r="H67" s="225"/>
      <c r="I67" s="225"/>
      <c r="J67" s="225"/>
    </row>
    <row r="68" spans="2:10">
      <c r="B68" s="224" t="s">
        <v>72</v>
      </c>
      <c r="C68" s="226"/>
      <c r="D68" s="225"/>
      <c r="E68" s="225"/>
      <c r="F68" s="224" t="s">
        <v>73</v>
      </c>
      <c r="G68" s="224"/>
      <c r="H68" s="225"/>
      <c r="I68" s="225"/>
      <c r="J68" s="225"/>
    </row>
    <row r="69" spans="2:10">
      <c r="B69" s="224"/>
      <c r="C69" s="225"/>
      <c r="D69" s="225"/>
      <c r="E69" s="225"/>
      <c r="F69" s="224"/>
      <c r="G69" s="224"/>
      <c r="H69" s="225"/>
      <c r="I69" s="225"/>
      <c r="J69" s="225"/>
    </row>
    <row r="70" spans="2:10">
      <c r="B70" s="224" t="s">
        <v>74</v>
      </c>
      <c r="C70" s="225"/>
      <c r="D70" s="225"/>
      <c r="E70" s="225"/>
      <c r="F70" s="224" t="s">
        <v>75</v>
      </c>
      <c r="G70" s="224"/>
      <c r="H70" s="225"/>
      <c r="I70" s="225"/>
      <c r="J70" s="225"/>
    </row>
    <row r="71" spans="2:10">
      <c r="B71" s="224"/>
      <c r="C71" s="225"/>
      <c r="D71" s="225"/>
      <c r="E71" s="225"/>
      <c r="F71" s="224"/>
      <c r="G71" s="224"/>
      <c r="H71" s="225"/>
      <c r="I71" s="225"/>
      <c r="J71" s="225"/>
    </row>
  </sheetData>
  <sheetProtection selectLockedCells="1" selectUnlockedCells="1"/>
  <mergeCells count="6">
    <mergeCell ref="B6:B8"/>
    <mergeCell ref="C6:C8"/>
    <mergeCell ref="B2:J2"/>
    <mergeCell ref="B3:J3"/>
    <mergeCell ref="B4:J4"/>
    <mergeCell ref="F5:J5"/>
  </mergeCells>
  <phoneticPr fontId="0" type="noConversion"/>
  <pageMargins left="0.74803149606299213" right="0.74803149606299213" top="0.98425196850393704" bottom="0.98425196850393704" header="0.51181102362204722" footer="0.51181102362204722"/>
  <pageSetup paperSize="9" scale="67" firstPageNumber="10" orientation="portrait" useFirstPageNumber="1" r:id="rId1"/>
  <headerFooter alignWithMargins="0">
    <oddFooter>&amp;C&amp;P</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rightToLeft="1" tabSelected="1" topLeftCell="C1" zoomScaleNormal="100" workbookViewId="0">
      <selection activeCell="G12" sqref="G12"/>
    </sheetView>
  </sheetViews>
  <sheetFormatPr defaultColWidth="9" defaultRowHeight="12.75"/>
  <cols>
    <col min="1" max="3" width="9" style="21"/>
    <col min="4" max="4" width="1.875" style="21" customWidth="1"/>
    <col min="5" max="5" width="10.875" style="21" customWidth="1"/>
    <col min="6" max="6" width="22.25" style="21" customWidth="1"/>
    <col min="7" max="7" width="32.625" style="21" customWidth="1"/>
    <col min="8" max="13" width="9" style="21" hidden="1" customWidth="1"/>
    <col min="14" max="16384" width="9" style="21"/>
  </cols>
  <sheetData>
    <row r="1" spans="1:12" ht="23.25">
      <c r="A1" s="388"/>
      <c r="B1" s="436" t="s">
        <v>193</v>
      </c>
      <c r="C1" s="436"/>
      <c r="D1" s="436"/>
      <c r="E1" s="436"/>
      <c r="F1" s="436"/>
      <c r="G1" s="437"/>
      <c r="H1" s="20"/>
    </row>
    <row r="2" spans="1:12" ht="20.25">
      <c r="A2" s="388"/>
      <c r="B2" s="438" t="s">
        <v>194</v>
      </c>
      <c r="C2" s="438"/>
      <c r="D2" s="438"/>
      <c r="E2" s="438"/>
      <c r="F2" s="438"/>
      <c r="G2" s="439"/>
      <c r="H2" s="20" t="s">
        <v>263</v>
      </c>
    </row>
    <row r="3" spans="1:12" ht="24" customHeight="1">
      <c r="A3" s="388"/>
      <c r="B3" s="440" t="s">
        <v>195</v>
      </c>
      <c r="C3" s="440"/>
      <c r="D3" s="440"/>
      <c r="E3" s="440"/>
      <c r="F3" s="440"/>
      <c r="G3" s="441"/>
      <c r="H3" s="20" t="s">
        <v>179</v>
      </c>
      <c r="L3" s="21">
        <v>2018</v>
      </c>
    </row>
    <row r="4" spans="1:12" ht="23.25" customHeight="1">
      <c r="A4" s="22"/>
      <c r="B4" s="23"/>
      <c r="C4" s="23"/>
      <c r="D4" s="23"/>
      <c r="E4" s="23"/>
      <c r="F4" s="24"/>
      <c r="G4" s="23"/>
      <c r="H4" s="20"/>
      <c r="L4" s="21">
        <f>+L3+1</f>
        <v>2019</v>
      </c>
    </row>
    <row r="5" spans="1:12">
      <c r="A5" s="23"/>
      <c r="B5" s="23"/>
      <c r="C5" s="23"/>
      <c r="D5" s="25"/>
      <c r="E5" s="26" t="s">
        <v>162</v>
      </c>
      <c r="F5" s="27" t="s">
        <v>163</v>
      </c>
      <c r="G5" s="28" t="s">
        <v>164</v>
      </c>
      <c r="H5" s="20"/>
      <c r="L5" s="21">
        <f t="shared" ref="L5:L10" si="0">+L4+1</f>
        <v>2020</v>
      </c>
    </row>
    <row r="6" spans="1:12">
      <c r="A6" s="23"/>
      <c r="B6" s="23"/>
      <c r="C6" s="23"/>
      <c r="D6" s="29"/>
      <c r="E6" s="30"/>
      <c r="F6" s="30"/>
      <c r="G6" s="31"/>
      <c r="H6" s="20"/>
      <c r="L6" s="21">
        <f t="shared" si="0"/>
        <v>2021</v>
      </c>
    </row>
    <row r="7" spans="1:12">
      <c r="A7" s="23"/>
      <c r="B7" s="23"/>
      <c r="C7" s="23"/>
      <c r="D7" s="32"/>
      <c r="E7" s="33"/>
      <c r="F7" s="34" t="s">
        <v>165</v>
      </c>
      <c r="G7" s="35" t="s">
        <v>166</v>
      </c>
      <c r="H7" s="20"/>
      <c r="L7" s="21">
        <f t="shared" si="0"/>
        <v>2022</v>
      </c>
    </row>
    <row r="8" spans="1:12">
      <c r="A8" s="23"/>
      <c r="B8" s="23"/>
      <c r="C8" s="23"/>
      <c r="D8" s="32"/>
      <c r="E8" s="36"/>
      <c r="F8" s="37" t="s">
        <v>167</v>
      </c>
      <c r="G8" s="35" t="s">
        <v>168</v>
      </c>
      <c r="H8" s="20"/>
      <c r="L8" s="21">
        <f t="shared" si="0"/>
        <v>2023</v>
      </c>
    </row>
    <row r="9" spans="1:12">
      <c r="A9" s="23"/>
      <c r="B9" s="23"/>
      <c r="C9" s="23"/>
      <c r="D9" s="32"/>
      <c r="E9" s="38"/>
      <c r="F9" s="37" t="s">
        <v>169</v>
      </c>
      <c r="G9" s="35" t="s">
        <v>166</v>
      </c>
      <c r="H9" s="20"/>
      <c r="L9" s="21">
        <f t="shared" si="0"/>
        <v>2024</v>
      </c>
    </row>
    <row r="10" spans="1:12">
      <c r="A10" s="23"/>
      <c r="B10" s="23"/>
      <c r="C10" s="23"/>
      <c r="D10" s="32"/>
      <c r="E10" s="39" t="s">
        <v>170</v>
      </c>
      <c r="F10" s="37" t="s">
        <v>171</v>
      </c>
      <c r="G10" s="35" t="s">
        <v>168</v>
      </c>
      <c r="H10" s="20"/>
      <c r="L10" s="21">
        <f t="shared" si="0"/>
        <v>2025</v>
      </c>
    </row>
    <row r="11" spans="1:12" ht="27" customHeight="1">
      <c r="A11" s="23"/>
      <c r="B11" s="23"/>
      <c r="C11" s="23"/>
      <c r="D11" s="32"/>
      <c r="E11" s="40" t="s">
        <v>172</v>
      </c>
      <c r="F11" s="41" t="s">
        <v>173</v>
      </c>
      <c r="G11" s="42" t="s">
        <v>168</v>
      </c>
      <c r="H11" s="20"/>
    </row>
    <row r="12" spans="1:12">
      <c r="A12" s="23"/>
      <c r="B12" s="23"/>
      <c r="C12" s="23"/>
      <c r="D12" s="43"/>
      <c r="E12" s="44"/>
      <c r="F12" s="44" t="s">
        <v>174</v>
      </c>
      <c r="G12" s="402">
        <v>2019</v>
      </c>
      <c r="H12" s="20"/>
    </row>
    <row r="13" spans="1:12">
      <c r="A13" s="23"/>
      <c r="B13" s="23"/>
      <c r="C13" s="23"/>
      <c r="D13" s="23"/>
      <c r="E13" s="23"/>
      <c r="F13" s="23" t="s">
        <v>175</v>
      </c>
      <c r="G13" s="435">
        <f>G12-1</f>
        <v>2018</v>
      </c>
      <c r="H13" s="20"/>
    </row>
    <row r="14" spans="1:12">
      <c r="A14" s="23"/>
      <c r="B14" s="23"/>
      <c r="C14" s="23"/>
      <c r="D14" s="23"/>
      <c r="E14" s="45"/>
      <c r="F14" s="23" t="s">
        <v>204</v>
      </c>
      <c r="G14" s="402"/>
      <c r="H14" s="20"/>
    </row>
    <row r="15" spans="1:12">
      <c r="A15" s="23"/>
      <c r="B15" s="23"/>
      <c r="C15" s="23"/>
      <c r="D15" s="23"/>
      <c r="E15" s="23"/>
      <c r="F15" s="23" t="s">
        <v>264</v>
      </c>
      <c r="G15" s="435">
        <f>G12-2</f>
        <v>2017</v>
      </c>
      <c r="H15" s="20"/>
    </row>
    <row r="16" spans="1:12">
      <c r="A16" s="23"/>
      <c r="B16" s="23"/>
      <c r="C16" s="23"/>
      <c r="D16" s="23"/>
      <c r="E16" s="23"/>
      <c r="F16" s="23" t="s">
        <v>286</v>
      </c>
      <c r="G16" s="402"/>
      <c r="H16" s="20"/>
    </row>
    <row r="17" spans="1:8">
      <c r="A17" s="23"/>
      <c r="B17" s="23"/>
      <c r="C17" s="23"/>
      <c r="D17" s="23"/>
      <c r="E17" s="23"/>
      <c r="F17" s="23"/>
      <c r="G17" s="23"/>
      <c r="H17" s="20"/>
    </row>
    <row r="18" spans="1:8">
      <c r="A18" s="23"/>
      <c r="B18" s="23"/>
      <c r="C18" s="23"/>
      <c r="D18" s="23"/>
      <c r="E18" s="23"/>
      <c r="F18" s="23"/>
      <c r="G18" s="23"/>
      <c r="H18" s="20"/>
    </row>
    <row r="19" spans="1:8">
      <c r="A19" s="23"/>
      <c r="B19" s="23"/>
      <c r="C19" s="23"/>
      <c r="D19" s="23"/>
      <c r="E19" s="23"/>
      <c r="F19" s="23"/>
      <c r="G19" s="23"/>
      <c r="H19" s="20"/>
    </row>
    <row r="20" spans="1:8" ht="17.25">
      <c r="A20" s="388"/>
      <c r="B20" s="389"/>
      <c r="C20" s="390"/>
      <c r="D20" s="391"/>
      <c r="E20" s="391"/>
      <c r="F20" s="392"/>
      <c r="G20" s="393" t="s">
        <v>196</v>
      </c>
      <c r="H20" s="20"/>
    </row>
    <row r="21" spans="1:8" ht="15.75">
      <c r="A21" s="388"/>
      <c r="B21" s="389"/>
      <c r="C21" s="394"/>
      <c r="D21" s="394"/>
      <c r="E21" s="394"/>
      <c r="F21" s="388"/>
      <c r="G21" s="388"/>
      <c r="H21" s="20"/>
    </row>
    <row r="22" spans="1:8" ht="17.25">
      <c r="A22" s="388"/>
      <c r="B22" s="389"/>
      <c r="C22" s="390"/>
      <c r="D22" s="391"/>
      <c r="E22" s="391"/>
      <c r="F22" s="392"/>
      <c r="G22" s="395" t="s">
        <v>197</v>
      </c>
      <c r="H22" s="20"/>
    </row>
    <row r="23" spans="1:8" ht="15.75">
      <c r="A23" s="388"/>
      <c r="B23" s="389"/>
      <c r="C23" s="396" t="s">
        <v>198</v>
      </c>
      <c r="D23" s="396"/>
      <c r="E23" s="396"/>
      <c r="F23" s="396"/>
      <c r="G23" s="396"/>
      <c r="H23" s="20"/>
    </row>
    <row r="24" spans="1:8" ht="17.25">
      <c r="A24" s="388"/>
      <c r="B24" s="389"/>
      <c r="C24" s="391"/>
      <c r="D24" s="391"/>
      <c r="E24" s="397"/>
      <c r="F24" s="392"/>
      <c r="G24" s="398" t="s">
        <v>199</v>
      </c>
      <c r="H24" s="20"/>
    </row>
    <row r="25" spans="1:8" ht="17.25">
      <c r="A25" s="388"/>
      <c r="B25" s="389"/>
      <c r="C25" s="391"/>
      <c r="D25" s="391"/>
      <c r="E25" s="397"/>
      <c r="F25" s="392"/>
      <c r="G25" s="399" t="s">
        <v>200</v>
      </c>
      <c r="H25" s="20"/>
    </row>
    <row r="26" spans="1:8">
      <c r="A26" s="388"/>
      <c r="B26" s="442" t="s">
        <v>201</v>
      </c>
      <c r="C26" s="442"/>
      <c r="D26" s="442"/>
      <c r="E26" s="442"/>
      <c r="F26" s="442"/>
      <c r="G26" s="442"/>
      <c r="H26" s="20"/>
    </row>
    <row r="27" spans="1:8">
      <c r="A27" s="388"/>
      <c r="B27" s="443" t="s">
        <v>202</v>
      </c>
      <c r="C27" s="443"/>
      <c r="D27" s="443"/>
      <c r="E27" s="443"/>
      <c r="F27" s="400" t="s">
        <v>203</v>
      </c>
      <c r="G27" s="401"/>
      <c r="H27" s="20"/>
    </row>
    <row r="28" spans="1:8">
      <c r="A28" s="23"/>
      <c r="B28" s="23"/>
      <c r="C28" s="23"/>
      <c r="D28" s="23"/>
      <c r="E28" s="23"/>
      <c r="F28" s="23"/>
      <c r="G28" s="23"/>
      <c r="H28" s="20"/>
    </row>
    <row r="29" spans="1:8" ht="13.5" thickBot="1">
      <c r="A29" s="23"/>
      <c r="B29" s="23"/>
      <c r="C29" s="23"/>
      <c r="D29" s="23"/>
      <c r="E29" s="23"/>
      <c r="F29" s="23"/>
      <c r="G29" s="23"/>
      <c r="H29" s="20"/>
    </row>
    <row r="30" spans="1:8" ht="13.5" thickTop="1">
      <c r="A30" s="46"/>
      <c r="B30" s="46"/>
      <c r="C30" s="46"/>
      <c r="D30" s="46"/>
      <c r="E30" s="46"/>
      <c r="F30" s="46"/>
      <c r="G30" s="46"/>
    </row>
  </sheetData>
  <sheetProtection password="DC2A" sheet="1" selectLockedCells="1"/>
  <mergeCells count="5">
    <mergeCell ref="B1:G1"/>
    <mergeCell ref="B2:G2"/>
    <mergeCell ref="B3:G3"/>
    <mergeCell ref="B26:G26"/>
    <mergeCell ref="B27:E27"/>
  </mergeCells>
  <phoneticPr fontId="0" type="noConversion"/>
  <dataValidations count="2">
    <dataValidation type="list" allowBlank="1" showInputMessage="1" showErrorMessage="1" sqref="I6 G16">
      <formula1>$H$2:$H$3</formula1>
    </dataValidation>
    <dataValidation type="list" allowBlank="1" showInputMessage="1" showErrorMessage="1" sqref="G12">
      <formula1>$L$3:$L$10</formula1>
    </dataValidation>
  </dataValidations>
  <pageMargins left="0.75" right="0.75" top="1" bottom="1" header="0.5" footer="0.5"/>
  <pageSetup paperSize="9" orientation="portrait" horizontalDpi="4294967293"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39"/>
  <sheetViews>
    <sheetView rightToLeft="1" topLeftCell="A42" zoomScaleNormal="100" workbookViewId="0">
      <selection activeCell="E55" sqref="E55"/>
    </sheetView>
  </sheetViews>
  <sheetFormatPr defaultColWidth="9" defaultRowHeight="15"/>
  <cols>
    <col min="1" max="1" width="3.625" style="8" customWidth="1"/>
    <col min="2" max="2" width="9" style="8"/>
    <col min="3" max="3" width="13.125" style="8" customWidth="1"/>
    <col min="4" max="4" width="3.625" style="8" customWidth="1"/>
    <col min="5" max="5" width="8.625" style="8" bestFit="1" customWidth="1"/>
    <col min="6" max="6" width="0.5" style="8" customWidth="1"/>
    <col min="7" max="7" width="9" style="8"/>
    <col min="8" max="8" width="6.25" style="8" customWidth="1"/>
    <col min="9" max="9" width="9" style="8"/>
    <col min="10" max="10" width="6.125" style="8" hidden="1" customWidth="1"/>
    <col min="11" max="11" width="2.875" style="8" customWidth="1"/>
    <col min="12" max="12" width="19.25" style="8" customWidth="1"/>
    <col min="13" max="13" width="5.125" style="8" customWidth="1"/>
    <col min="14" max="14" width="9" style="8"/>
    <col min="15" max="15" width="1.5" style="8" customWidth="1"/>
    <col min="16" max="16" width="9" style="8"/>
    <col min="17" max="17" width="6.5" style="8" customWidth="1"/>
    <col min="18" max="18" width="9" style="8"/>
    <col min="19" max="19" width="5.875" style="8" hidden="1" customWidth="1"/>
    <col min="20" max="16384" width="9" style="8"/>
  </cols>
  <sheetData>
    <row r="1" spans="1:20" ht="18.75">
      <c r="A1" s="89"/>
      <c r="B1" s="63"/>
      <c r="C1" s="63"/>
      <c r="D1" s="63"/>
      <c r="E1" s="63"/>
      <c r="F1" s="63"/>
      <c r="G1" s="63"/>
      <c r="H1" s="63"/>
      <c r="I1" s="63"/>
      <c r="J1" s="63"/>
      <c r="K1" s="48"/>
      <c r="L1" s="48"/>
      <c r="M1" s="48"/>
      <c r="N1" s="48"/>
      <c r="O1" s="48"/>
      <c r="P1" s="48"/>
      <c r="Q1" s="48"/>
      <c r="R1" s="355"/>
      <c r="S1" s="356"/>
      <c r="T1" s="6"/>
    </row>
    <row r="2" spans="1:20" ht="18" customHeight="1">
      <c r="A2" s="89"/>
      <c r="B2" s="357" t="s">
        <v>138</v>
      </c>
      <c r="C2" s="227">
        <f>מקרא!G14</f>
        <v>0</v>
      </c>
      <c r="D2" s="358"/>
      <c r="E2" s="358"/>
      <c r="F2" s="358"/>
      <c r="G2" s="358"/>
      <c r="H2" s="89"/>
      <c r="I2" s="358"/>
      <c r="J2" s="358"/>
      <c r="K2" s="358"/>
      <c r="L2" s="359" t="str">
        <f>+'בסיס הנתונים'!E1</f>
        <v xml:space="preserve">תקציב לשנת: </v>
      </c>
      <c r="M2" s="455">
        <f>מקרא!G12</f>
        <v>2019</v>
      </c>
      <c r="N2" s="455"/>
      <c r="O2" s="358"/>
      <c r="P2" s="358"/>
      <c r="Q2" s="358"/>
      <c r="R2" s="358"/>
      <c r="S2" s="360"/>
      <c r="T2" s="6"/>
    </row>
    <row r="3" spans="1:20" ht="18" customHeight="1">
      <c r="A3" s="466">
        <f>מקרא!G16</f>
        <v>0</v>
      </c>
      <c r="B3" s="466"/>
      <c r="C3" s="466"/>
      <c r="D3" s="466"/>
      <c r="E3" s="466"/>
      <c r="F3" s="466"/>
      <c r="G3" s="466"/>
      <c r="H3" s="466"/>
      <c r="I3" s="466"/>
      <c r="J3" s="466"/>
      <c r="K3" s="466"/>
      <c r="L3" s="466"/>
      <c r="M3" s="466"/>
      <c r="N3" s="466"/>
      <c r="O3" s="466"/>
      <c r="P3" s="466"/>
      <c r="Q3" s="466"/>
      <c r="R3" s="466"/>
      <c r="S3" s="375"/>
      <c r="T3" s="6"/>
    </row>
    <row r="4" spans="1:20" ht="18" hidden="1" customHeight="1">
      <c r="A4" s="89"/>
      <c r="B4" s="462"/>
      <c r="C4" s="462"/>
      <c r="D4" s="462"/>
      <c r="E4" s="462"/>
      <c r="F4" s="462"/>
      <c r="G4" s="462"/>
      <c r="H4" s="462"/>
      <c r="I4" s="462"/>
      <c r="J4" s="462"/>
      <c r="K4" s="462"/>
      <c r="L4" s="462"/>
      <c r="M4" s="462"/>
      <c r="N4" s="462"/>
      <c r="O4" s="462"/>
      <c r="P4" s="462"/>
      <c r="Q4" s="462"/>
      <c r="R4" s="462"/>
      <c r="S4" s="463"/>
      <c r="T4" s="6"/>
    </row>
    <row r="5" spans="1:20" ht="18.75" hidden="1">
      <c r="A5" s="89"/>
      <c r="B5" s="47"/>
      <c r="C5" s="48"/>
      <c r="D5" s="361"/>
      <c r="E5" s="361"/>
      <c r="F5" s="362"/>
      <c r="G5" s="464"/>
      <c r="H5" s="465"/>
      <c r="I5" s="465"/>
      <c r="J5" s="465"/>
      <c r="K5" s="465"/>
      <c r="L5" s="465"/>
      <c r="M5" s="361"/>
      <c r="N5" s="361"/>
      <c r="O5" s="61"/>
      <c r="P5" s="61"/>
      <c r="Q5" s="61"/>
      <c r="R5" s="48"/>
      <c r="S5" s="363"/>
      <c r="T5" s="6"/>
    </row>
    <row r="6" spans="1:20" ht="16.5" customHeight="1">
      <c r="A6" s="452" t="s">
        <v>0</v>
      </c>
      <c r="B6" s="453"/>
      <c r="C6" s="453"/>
      <c r="D6" s="453"/>
      <c r="E6" s="453"/>
      <c r="F6" s="453"/>
      <c r="G6" s="453"/>
      <c r="H6" s="453"/>
      <c r="I6" s="453"/>
      <c r="J6" s="454"/>
      <c r="K6" s="449" t="s">
        <v>1</v>
      </c>
      <c r="L6" s="450"/>
      <c r="M6" s="450"/>
      <c r="N6" s="450"/>
      <c r="O6" s="450"/>
      <c r="P6" s="450"/>
      <c r="Q6" s="450"/>
      <c r="R6" s="451"/>
      <c r="S6" s="49"/>
      <c r="T6" s="286"/>
    </row>
    <row r="7" spans="1:20" ht="76.5">
      <c r="A7" s="50"/>
      <c r="B7" s="457" t="s">
        <v>2</v>
      </c>
      <c r="C7" s="457"/>
      <c r="D7" s="447"/>
      <c r="E7" s="228" t="s">
        <v>3</v>
      </c>
      <c r="F7" s="228"/>
      <c r="G7" s="228" t="s">
        <v>3</v>
      </c>
      <c r="H7" s="51" t="s">
        <v>141</v>
      </c>
      <c r="I7" s="228" t="s">
        <v>4</v>
      </c>
      <c r="J7" s="51" t="s">
        <v>123</v>
      </c>
      <c r="K7" s="52"/>
      <c r="L7" s="460" t="s">
        <v>2</v>
      </c>
      <c r="M7" s="447"/>
      <c r="N7" s="230" t="s">
        <v>3</v>
      </c>
      <c r="O7" s="230"/>
      <c r="P7" s="230" t="s">
        <v>3</v>
      </c>
      <c r="Q7" s="51" t="s">
        <v>141</v>
      </c>
      <c r="R7" s="53" t="s">
        <v>4</v>
      </c>
      <c r="S7" s="54" t="s">
        <v>123</v>
      </c>
      <c r="T7" s="6"/>
    </row>
    <row r="8" spans="1:20">
      <c r="A8" s="55"/>
      <c r="B8" s="458"/>
      <c r="C8" s="458"/>
      <c r="D8" s="459"/>
      <c r="E8" s="56">
        <f>מקרא!G12</f>
        <v>2019</v>
      </c>
      <c r="F8" s="229"/>
      <c r="G8" s="56">
        <f>מקרא!G13</f>
        <v>2018</v>
      </c>
      <c r="H8" s="57" t="s">
        <v>142</v>
      </c>
      <c r="I8" s="56">
        <f>מקרא!G15</f>
        <v>2017</v>
      </c>
      <c r="J8" s="57"/>
      <c r="K8" s="58"/>
      <c r="L8" s="461"/>
      <c r="M8" s="448"/>
      <c r="N8" s="56">
        <f>מקרא!G12</f>
        <v>2019</v>
      </c>
      <c r="O8" s="229"/>
      <c r="P8" s="56">
        <f>מקרא!G13</f>
        <v>2018</v>
      </c>
      <c r="Q8" s="57" t="s">
        <v>142</v>
      </c>
      <c r="R8" s="59">
        <f>מקרא!G15</f>
        <v>2017</v>
      </c>
      <c r="S8" s="60"/>
      <c r="T8" s="6"/>
    </row>
    <row r="9" spans="1:20">
      <c r="A9" s="50">
        <v>1</v>
      </c>
      <c r="B9" s="63" t="s">
        <v>5</v>
      </c>
      <c r="C9" s="61"/>
      <c r="D9" s="64"/>
      <c r="E9" s="61"/>
      <c r="F9" s="65"/>
      <c r="G9" s="61"/>
      <c r="H9" s="65"/>
      <c r="I9" s="61"/>
      <c r="J9" s="61"/>
      <c r="K9" s="66" t="s">
        <v>6</v>
      </c>
      <c r="L9" s="67" t="s">
        <v>144</v>
      </c>
      <c r="M9" s="65"/>
      <c r="N9" s="61"/>
      <c r="O9" s="65"/>
      <c r="P9" s="61"/>
      <c r="Q9" s="65"/>
      <c r="R9" s="62"/>
      <c r="S9" s="68"/>
      <c r="T9" s="6"/>
    </row>
    <row r="10" spans="1:20">
      <c r="A10" s="50"/>
      <c r="B10" s="61" t="s">
        <v>7</v>
      </c>
      <c r="C10" s="48"/>
      <c r="D10" s="69"/>
      <c r="E10" s="70">
        <f>'בסיס הנתונים'!F5+'בסיס הנתונים'!F6</f>
        <v>0</v>
      </c>
      <c r="F10" s="71"/>
      <c r="G10" s="70">
        <f>'בסיס הנתונים'!G5+'בסיס הנתונים'!G6</f>
        <v>0</v>
      </c>
      <c r="H10" s="72">
        <f>IF(G10=0,0,((E10/G10)-1)*100)</f>
        <v>0</v>
      </c>
      <c r="I10" s="70">
        <f>'בסיס הנתונים'!H5+'בסיס הנתונים'!H6</f>
        <v>0</v>
      </c>
      <c r="J10" s="73" t="e">
        <f>(E10/I10)-1</f>
        <v>#DIV/0!</v>
      </c>
      <c r="K10" s="74"/>
      <c r="L10" s="75" t="s">
        <v>8</v>
      </c>
      <c r="M10" s="76"/>
      <c r="N10" s="70">
        <f>'בסיס הנתונים'!F118</f>
        <v>0</v>
      </c>
      <c r="O10" s="77"/>
      <c r="P10" s="77">
        <f>'בסיס הנתונים'!G118</f>
        <v>0</v>
      </c>
      <c r="Q10" s="72">
        <f>IF(P10=0,0,((N10/P10)-1)*100)</f>
        <v>0</v>
      </c>
      <c r="R10" s="78">
        <f>'בסיס הנתונים'!H118</f>
        <v>0</v>
      </c>
      <c r="S10" s="79" t="e">
        <f>(N10/R10)-1</f>
        <v>#DIV/0!</v>
      </c>
      <c r="T10" s="6"/>
    </row>
    <row r="11" spans="1:20">
      <c r="A11" s="50"/>
      <c r="B11" s="456" t="s">
        <v>9</v>
      </c>
      <c r="C11" s="456"/>
      <c r="D11" s="69"/>
      <c r="E11" s="77">
        <f>'בסיס הנתונים'!F10</f>
        <v>0</v>
      </c>
      <c r="F11" s="80"/>
      <c r="G11" s="70">
        <f>'בסיס הנתונים'!G10</f>
        <v>0</v>
      </c>
      <c r="H11" s="72">
        <f>IF(G11=0,0,((E11/G11)-1)*100)</f>
        <v>0</v>
      </c>
      <c r="I11" s="70">
        <f>'בסיס הנתונים'!H10</f>
        <v>0</v>
      </c>
      <c r="J11" s="73" t="e">
        <f>(E11/I11)-1</f>
        <v>#DIV/0!</v>
      </c>
      <c r="K11" s="81"/>
      <c r="L11" s="75" t="s">
        <v>10</v>
      </c>
      <c r="M11" s="82"/>
      <c r="N11" s="70">
        <f>+'בסיס הנתונים'!F119</f>
        <v>0</v>
      </c>
      <c r="O11" s="82"/>
      <c r="P11" s="77">
        <f>'בסיס הנתונים'!G119</f>
        <v>0</v>
      </c>
      <c r="Q11" s="72">
        <f>IF(P11=0,0,((N11/P11)-1)*100)</f>
        <v>0</v>
      </c>
      <c r="R11" s="78">
        <f>'בסיס הנתונים'!H119</f>
        <v>0</v>
      </c>
      <c r="S11" s="79" t="e">
        <f>(N11/R11)-1</f>
        <v>#DIV/0!</v>
      </c>
      <c r="T11" s="6"/>
    </row>
    <row r="12" spans="1:20">
      <c r="A12" s="50"/>
      <c r="B12" s="48" t="s">
        <v>11</v>
      </c>
      <c r="C12" s="48"/>
      <c r="D12" s="69"/>
      <c r="E12" s="77">
        <f>'בסיס הנתונים'!F14</f>
        <v>0</v>
      </c>
      <c r="F12" s="80"/>
      <c r="G12" s="70">
        <f>'בסיס הנתונים'!G14</f>
        <v>0</v>
      </c>
      <c r="H12" s="72">
        <f>IF(G12=0,0,((E12/G12)-1)*100)</f>
        <v>0</v>
      </c>
      <c r="I12" s="70">
        <f>'בסיס הנתונים'!H14</f>
        <v>0</v>
      </c>
      <c r="J12" s="73" t="e">
        <f>(E12/I12)-1</f>
        <v>#DIV/0!</v>
      </c>
      <c r="K12" s="74"/>
      <c r="L12" s="75" t="s">
        <v>12</v>
      </c>
      <c r="M12" s="76"/>
      <c r="N12" s="70">
        <f>'בסיס הנתונים'!F123</f>
        <v>0</v>
      </c>
      <c r="O12" s="77"/>
      <c r="P12" s="77">
        <f>'בסיס הנתונים'!G123</f>
        <v>0</v>
      </c>
      <c r="Q12" s="72">
        <f>IF(P12=0,0,((N12/P12)-1)*100)</f>
        <v>0</v>
      </c>
      <c r="R12" s="78">
        <f>'בסיס הנתונים'!H123</f>
        <v>0</v>
      </c>
      <c r="S12" s="79" t="e">
        <f>(N12/R12)-1</f>
        <v>#DIV/0!</v>
      </c>
      <c r="T12" s="6"/>
    </row>
    <row r="13" spans="1:20">
      <c r="A13" s="50"/>
      <c r="B13" s="61" t="s">
        <v>13</v>
      </c>
      <c r="C13" s="61"/>
      <c r="D13" s="69"/>
      <c r="E13" s="77">
        <f>'בסיס הנתונים'!F18</f>
        <v>0</v>
      </c>
      <c r="F13" s="80"/>
      <c r="G13" s="70">
        <f>'בסיס הנתונים'!G18</f>
        <v>0</v>
      </c>
      <c r="H13" s="72">
        <f>IF(G13=0,0,((E13/G13)-1)*100)</f>
        <v>0</v>
      </c>
      <c r="I13" s="70">
        <f>'בסיס הנתונים'!H18</f>
        <v>0</v>
      </c>
      <c r="J13" s="73" t="e">
        <f>(E13/I13)-1</f>
        <v>#DIV/0!</v>
      </c>
      <c r="K13" s="74"/>
      <c r="L13" s="75"/>
      <c r="M13" s="76"/>
      <c r="N13" s="83">
        <f>SUM(N10:N12)</f>
        <v>0</v>
      </c>
      <c r="O13" s="77"/>
      <c r="P13" s="83">
        <f>SUM(P10:P12)</f>
        <v>0</v>
      </c>
      <c r="Q13" s="72">
        <f>IF(P13=0,0,((N13/P13)-1)*100)</f>
        <v>0</v>
      </c>
      <c r="R13" s="84">
        <f>SUM(R10:R12)</f>
        <v>0</v>
      </c>
      <c r="S13" s="79" t="e">
        <f>(N13/R13)-1</f>
        <v>#DIV/0!</v>
      </c>
      <c r="T13" s="6"/>
    </row>
    <row r="14" spans="1:20">
      <c r="A14" s="50"/>
      <c r="B14" s="61"/>
      <c r="C14" s="61"/>
      <c r="D14" s="64"/>
      <c r="E14" s="85">
        <f>SUM(E10:E13)</f>
        <v>0</v>
      </c>
      <c r="F14" s="86"/>
      <c r="G14" s="85">
        <f>SUM(G10:G13)</f>
        <v>0</v>
      </c>
      <c r="H14" s="72">
        <f>IF(G14=0,0,((E14/G14)-1)*100)</f>
        <v>0</v>
      </c>
      <c r="I14" s="85">
        <f>SUM(I10:I13)</f>
        <v>0</v>
      </c>
      <c r="J14" s="73" t="e">
        <f>(E14/I14)-1</f>
        <v>#DIV/0!</v>
      </c>
      <c r="K14" s="74" t="s">
        <v>14</v>
      </c>
      <c r="L14" s="67" t="s">
        <v>15</v>
      </c>
      <c r="M14" s="76"/>
      <c r="N14" s="70"/>
      <c r="O14" s="77"/>
      <c r="P14" s="70"/>
      <c r="Q14" s="87"/>
      <c r="R14" s="78"/>
      <c r="S14" s="68"/>
      <c r="T14" s="6"/>
    </row>
    <row r="15" spans="1:20">
      <c r="A15" s="50"/>
      <c r="B15" s="48"/>
      <c r="C15" s="48"/>
      <c r="D15" s="69"/>
      <c r="E15" s="77"/>
      <c r="F15" s="80"/>
      <c r="G15" s="77"/>
      <c r="H15" s="88"/>
      <c r="I15" s="77"/>
      <c r="J15" s="71"/>
      <c r="K15" s="74"/>
      <c r="L15" s="75" t="s">
        <v>16</v>
      </c>
      <c r="M15" s="76"/>
      <c r="N15" s="70">
        <f>'בסיס הנתונים'!F127</f>
        <v>0</v>
      </c>
      <c r="O15" s="77"/>
      <c r="P15" s="77">
        <f>'בסיס הנתונים'!G127</f>
        <v>0</v>
      </c>
      <c r="Q15" s="72">
        <f>IF(P15=0,0,((N15/P15)-1)*100)</f>
        <v>0</v>
      </c>
      <c r="R15" s="78">
        <f>'בסיס הנתונים'!H127</f>
        <v>0</v>
      </c>
      <c r="S15" s="79" t="e">
        <f>(N15/R15)-1</f>
        <v>#DIV/0!</v>
      </c>
      <c r="T15" s="6"/>
    </row>
    <row r="16" spans="1:20">
      <c r="A16" s="50"/>
      <c r="B16" s="89"/>
      <c r="C16" s="89"/>
      <c r="D16" s="82"/>
      <c r="E16" s="82"/>
      <c r="F16" s="82"/>
      <c r="G16" s="82"/>
      <c r="H16" s="364"/>
      <c r="I16" s="82"/>
      <c r="J16" s="71"/>
      <c r="K16" s="74"/>
      <c r="L16" s="75" t="s">
        <v>119</v>
      </c>
      <c r="M16" s="76"/>
      <c r="N16" s="70">
        <f>'בסיס הנתונים'!F131</f>
        <v>0</v>
      </c>
      <c r="O16" s="77"/>
      <c r="P16" s="77">
        <f>'בסיס הנתונים'!G131</f>
        <v>0</v>
      </c>
      <c r="Q16" s="72">
        <f>IF(P16=0,0,((N16/P16)-1)*100)</f>
        <v>0</v>
      </c>
      <c r="R16" s="78">
        <f>'בסיס הנתונים'!H131</f>
        <v>0</v>
      </c>
      <c r="S16" s="79" t="e">
        <f>(N16/R16)-1</f>
        <v>#DIV/0!</v>
      </c>
      <c r="T16" s="6"/>
    </row>
    <row r="17" spans="1:20">
      <c r="A17" s="50"/>
      <c r="B17" s="89"/>
      <c r="C17" s="89"/>
      <c r="D17" s="82"/>
      <c r="E17" s="82"/>
      <c r="F17" s="82"/>
      <c r="G17" s="82"/>
      <c r="H17" s="364"/>
      <c r="I17" s="82"/>
      <c r="J17" s="71"/>
      <c r="K17" s="90"/>
      <c r="L17" s="48"/>
      <c r="M17" s="76"/>
      <c r="N17" s="85">
        <f>SUM(N15:N16)</f>
        <v>0</v>
      </c>
      <c r="O17" s="77"/>
      <c r="P17" s="85">
        <f>SUM(P15:P16)</f>
        <v>0</v>
      </c>
      <c r="Q17" s="72">
        <f>IF(P17=0,0,((N17/P17)-1)*100)</f>
        <v>0</v>
      </c>
      <c r="R17" s="91">
        <f>SUM(R15:R16)</f>
        <v>0</v>
      </c>
      <c r="S17" s="79" t="e">
        <f>(N17/R17)-1</f>
        <v>#DIV/0!</v>
      </c>
      <c r="T17" s="6"/>
    </row>
    <row r="18" spans="1:20">
      <c r="A18" s="50"/>
      <c r="B18" s="89"/>
      <c r="C18" s="89"/>
      <c r="D18" s="82"/>
      <c r="E18" s="82"/>
      <c r="F18" s="82"/>
      <c r="G18" s="82"/>
      <c r="H18" s="364"/>
      <c r="I18" s="82"/>
      <c r="J18" s="71"/>
      <c r="K18" s="90"/>
      <c r="L18" s="48"/>
      <c r="M18" s="76"/>
      <c r="N18" s="86"/>
      <c r="O18" s="86"/>
      <c r="P18" s="86"/>
      <c r="Q18" s="87"/>
      <c r="R18" s="92"/>
      <c r="S18" s="93"/>
      <c r="T18" s="6"/>
    </row>
    <row r="19" spans="1:20">
      <c r="A19" s="50">
        <v>2</v>
      </c>
      <c r="B19" s="63" t="s">
        <v>17</v>
      </c>
      <c r="C19" s="61"/>
      <c r="D19" s="64"/>
      <c r="E19" s="86"/>
      <c r="F19" s="86"/>
      <c r="G19" s="86"/>
      <c r="H19" s="94"/>
      <c r="I19" s="86"/>
      <c r="J19" s="71"/>
      <c r="K19" s="66" t="s">
        <v>18</v>
      </c>
      <c r="L19" s="95" t="s">
        <v>145</v>
      </c>
      <c r="M19" s="96"/>
      <c r="N19" s="86"/>
      <c r="O19" s="86"/>
      <c r="P19" s="86"/>
      <c r="Q19" s="87"/>
      <c r="R19" s="92"/>
      <c r="S19" s="97"/>
      <c r="T19" s="6"/>
    </row>
    <row r="20" spans="1:20">
      <c r="A20" s="50"/>
      <c r="B20" s="61" t="s">
        <v>19</v>
      </c>
      <c r="C20" s="61"/>
      <c r="D20" s="64"/>
      <c r="E20" s="70">
        <f>'בסיס הנתונים'!F22</f>
        <v>0</v>
      </c>
      <c r="F20" s="86"/>
      <c r="G20" s="70">
        <f>'בסיס הנתונים'!G22</f>
        <v>0</v>
      </c>
      <c r="H20" s="72">
        <f>IF(G20=0,0,((E20/G20)-1)*100)</f>
        <v>0</v>
      </c>
      <c r="I20" s="70">
        <f>'בסיס הנתונים'!H22</f>
        <v>0</v>
      </c>
      <c r="J20" s="73" t="e">
        <f>(E20/I20)-1</f>
        <v>#DIV/0!</v>
      </c>
      <c r="K20" s="90"/>
      <c r="L20" s="75" t="s">
        <v>20</v>
      </c>
      <c r="M20" s="96"/>
      <c r="N20" s="70">
        <f>'בסיס הנתונים'!F135</f>
        <v>0</v>
      </c>
      <c r="O20" s="86"/>
      <c r="P20" s="77">
        <f>'בסיס הנתונים'!G135</f>
        <v>0</v>
      </c>
      <c r="Q20" s="72">
        <f>IF(P20=0,0,((N20/P20)-1)*100)</f>
        <v>0</v>
      </c>
      <c r="R20" s="78">
        <f>'בסיס הנתונים'!H135</f>
        <v>0</v>
      </c>
      <c r="S20" s="79" t="e">
        <f>(N20/R20)-1</f>
        <v>#DIV/0!</v>
      </c>
      <c r="T20" s="6"/>
    </row>
    <row r="21" spans="1:20">
      <c r="A21" s="50"/>
      <c r="B21" s="61" t="s">
        <v>21</v>
      </c>
      <c r="C21" s="61"/>
      <c r="D21" s="64"/>
      <c r="E21" s="70">
        <f>'בסיס הנתונים'!F27</f>
        <v>0</v>
      </c>
      <c r="F21" s="86"/>
      <c r="G21" s="70">
        <f>'בסיס הנתונים'!G27</f>
        <v>0</v>
      </c>
      <c r="H21" s="72">
        <f>IF(G21=0,0,((E21/G21)-1)*100)</f>
        <v>0</v>
      </c>
      <c r="I21" s="70">
        <f>'בסיס הנתונים'!H27</f>
        <v>0</v>
      </c>
      <c r="J21" s="73" t="e">
        <f>(E21/I21)-1</f>
        <v>#DIV/0!</v>
      </c>
      <c r="K21" s="74"/>
      <c r="L21" s="75" t="s">
        <v>22</v>
      </c>
      <c r="M21" s="96"/>
      <c r="N21" s="70">
        <f>'בסיס הנתונים'!F141</f>
        <v>0</v>
      </c>
      <c r="O21" s="86"/>
      <c r="P21" s="77">
        <f>'בסיס הנתונים'!G141</f>
        <v>0</v>
      </c>
      <c r="Q21" s="72">
        <f>IF(P21=0,0,((N21/P21)-1)*100)</f>
        <v>0</v>
      </c>
      <c r="R21" s="78">
        <f>'בסיס הנתונים'!H141</f>
        <v>0</v>
      </c>
      <c r="S21" s="79" t="e">
        <f>(N21/R21)-1</f>
        <v>#DIV/0!</v>
      </c>
      <c r="T21" s="6"/>
    </row>
    <row r="22" spans="1:20">
      <c r="A22" s="50"/>
      <c r="B22" s="61" t="s">
        <v>23</v>
      </c>
      <c r="C22" s="48"/>
      <c r="D22" s="64"/>
      <c r="E22" s="70">
        <f>'בסיס הנתונים'!F41</f>
        <v>0</v>
      </c>
      <c r="F22" s="80"/>
      <c r="G22" s="70">
        <f>'בסיס הנתונים'!G41</f>
        <v>0</v>
      </c>
      <c r="H22" s="72">
        <f>IF(G22=0,0,((E22/G22)-1)*100)</f>
        <v>0</v>
      </c>
      <c r="I22" s="70">
        <f>'בסיס הנתונים'!H41</f>
        <v>0</v>
      </c>
      <c r="J22" s="73" t="e">
        <f>(E22/I22)-1</f>
        <v>#DIV/0!</v>
      </c>
      <c r="K22" s="90"/>
      <c r="L22" s="75" t="s">
        <v>24</v>
      </c>
      <c r="M22" s="96"/>
      <c r="N22" s="70">
        <f>'בסיס הנתונים'!F155</f>
        <v>0</v>
      </c>
      <c r="O22" s="86"/>
      <c r="P22" s="77">
        <f>'בסיס הנתונים'!G155</f>
        <v>0</v>
      </c>
      <c r="Q22" s="72">
        <f>IF(P22=0,0,((N22/P22)-1)*100)</f>
        <v>0</v>
      </c>
      <c r="R22" s="78">
        <f>'בסיס הנתונים'!H155</f>
        <v>0</v>
      </c>
      <c r="S22" s="79" t="e">
        <f>(N22/R22)-1</f>
        <v>#DIV/0!</v>
      </c>
      <c r="T22" s="6"/>
    </row>
    <row r="23" spans="1:20">
      <c r="A23" s="50"/>
      <c r="B23" s="98" t="s">
        <v>25</v>
      </c>
      <c r="C23" s="61"/>
      <c r="D23" s="64"/>
      <c r="E23" s="70">
        <f>'בסיס הנתונים'!F47</f>
        <v>0</v>
      </c>
      <c r="F23" s="86"/>
      <c r="G23" s="70">
        <f>'בסיס הנתונים'!G47</f>
        <v>0</v>
      </c>
      <c r="H23" s="72">
        <f>IF(G23=0,0,((E23/G23)-1)*100)</f>
        <v>0</v>
      </c>
      <c r="I23" s="70">
        <f>'בסיס הנתונים'!H47</f>
        <v>0</v>
      </c>
      <c r="J23" s="73" t="e">
        <f>(E23/I23)-1</f>
        <v>#DIV/0!</v>
      </c>
      <c r="K23" s="90"/>
      <c r="L23" s="75" t="s">
        <v>26</v>
      </c>
      <c r="M23" s="96"/>
      <c r="N23" s="70">
        <f>'בסיס הנתונים'!F161</f>
        <v>0</v>
      </c>
      <c r="O23" s="86"/>
      <c r="P23" s="77">
        <f>'בסיס הנתונים'!G161</f>
        <v>0</v>
      </c>
      <c r="Q23" s="72">
        <f>IF(P23=0,0,((N23/P23)-1)*100)</f>
        <v>0</v>
      </c>
      <c r="R23" s="78">
        <f>'בסיס הנתונים'!H161</f>
        <v>0</v>
      </c>
      <c r="S23" s="79" t="e">
        <f>(N23/R23)-1</f>
        <v>#DIV/0!</v>
      </c>
      <c r="T23" s="6"/>
    </row>
    <row r="24" spans="1:20">
      <c r="A24" s="50"/>
      <c r="B24" s="89"/>
      <c r="C24" s="89"/>
      <c r="D24" s="89"/>
      <c r="E24" s="85">
        <f>SUM(E20:E23)</f>
        <v>0</v>
      </c>
      <c r="F24" s="86"/>
      <c r="G24" s="85">
        <f>SUM(G20:G23)</f>
        <v>0</v>
      </c>
      <c r="H24" s="72">
        <f>IF(G24=0,0,((E24/G24)-1)*100)</f>
        <v>0</v>
      </c>
      <c r="I24" s="85">
        <f>SUM(I20:I23)</f>
        <v>0</v>
      </c>
      <c r="J24" s="73" t="e">
        <f>(E24/I24)-1</f>
        <v>#DIV/0!</v>
      </c>
      <c r="K24" s="90"/>
      <c r="L24" s="89"/>
      <c r="M24" s="89"/>
      <c r="N24" s="85">
        <f>SUM(N20:N23)</f>
        <v>0</v>
      </c>
      <c r="O24" s="86"/>
      <c r="P24" s="85">
        <f>SUM(P20:P23)</f>
        <v>0</v>
      </c>
      <c r="Q24" s="72">
        <f>IF(P24=0,0,((N24/P24)-1)*100)</f>
        <v>0</v>
      </c>
      <c r="R24" s="91">
        <f>SUM(R20:R23)</f>
        <v>0</v>
      </c>
      <c r="S24" s="79" t="e">
        <f>(N24/R24)-1</f>
        <v>#DIV/0!</v>
      </c>
      <c r="T24" s="6"/>
    </row>
    <row r="25" spans="1:20">
      <c r="A25" s="50"/>
      <c r="B25" s="89"/>
      <c r="C25" s="89"/>
      <c r="D25" s="89"/>
      <c r="E25" s="89"/>
      <c r="F25" s="89"/>
      <c r="G25" s="89"/>
      <c r="H25" s="364"/>
      <c r="I25" s="89"/>
      <c r="J25" s="71"/>
      <c r="K25" s="50"/>
      <c r="L25" s="89"/>
      <c r="M25" s="96"/>
      <c r="N25" s="70"/>
      <c r="O25" s="86"/>
      <c r="P25" s="70"/>
      <c r="Q25" s="87"/>
      <c r="R25" s="99"/>
      <c r="S25" s="68"/>
      <c r="T25" s="6"/>
    </row>
    <row r="26" spans="1:20">
      <c r="A26" s="50"/>
      <c r="B26" s="89"/>
      <c r="C26" s="89"/>
      <c r="D26" s="89"/>
      <c r="E26" s="89"/>
      <c r="F26" s="89"/>
      <c r="G26" s="89"/>
      <c r="H26" s="364"/>
      <c r="I26" s="89"/>
      <c r="J26" s="71"/>
      <c r="K26" s="66"/>
      <c r="L26" s="75"/>
      <c r="M26" s="96"/>
      <c r="N26" s="86"/>
      <c r="O26" s="86"/>
      <c r="P26" s="86"/>
      <c r="Q26" s="87"/>
      <c r="R26" s="92"/>
      <c r="S26" s="68"/>
      <c r="T26" s="6"/>
    </row>
    <row r="27" spans="1:20">
      <c r="A27" s="50">
        <v>3</v>
      </c>
      <c r="B27" s="63" t="s">
        <v>27</v>
      </c>
      <c r="C27" s="61"/>
      <c r="D27" s="64"/>
      <c r="E27" s="86"/>
      <c r="F27" s="86"/>
      <c r="G27" s="86"/>
      <c r="H27" s="94"/>
      <c r="I27" s="86"/>
      <c r="J27" s="71"/>
      <c r="K27" s="90">
        <v>8</v>
      </c>
      <c r="L27" s="95" t="s">
        <v>146</v>
      </c>
      <c r="M27" s="96"/>
      <c r="N27" s="86"/>
      <c r="O27" s="86"/>
      <c r="P27" s="86"/>
      <c r="Q27" s="87"/>
      <c r="R27" s="92"/>
      <c r="S27" s="68"/>
      <c r="T27" s="6"/>
    </row>
    <row r="28" spans="1:20">
      <c r="A28" s="50"/>
      <c r="B28" s="61" t="s">
        <v>28</v>
      </c>
      <c r="C28" s="48"/>
      <c r="D28" s="64"/>
      <c r="E28" s="70">
        <f>'בסיס הנתונים'!F64</f>
        <v>0</v>
      </c>
      <c r="F28" s="86"/>
      <c r="G28" s="70">
        <f>'בסיס הנתונים'!G64</f>
        <v>0</v>
      </c>
      <c r="H28" s="72">
        <f t="shared" ref="H28:H35" si="0">IF(G28=0,0,((E28/G28)-1)*100)</f>
        <v>0</v>
      </c>
      <c r="I28" s="70">
        <f>'בסיס הנתונים'!H64</f>
        <v>0</v>
      </c>
      <c r="J28" s="73" t="e">
        <f>(E28/I28)-1</f>
        <v>#DIV/0!</v>
      </c>
      <c r="K28" s="90"/>
      <c r="L28" s="75" t="s">
        <v>29</v>
      </c>
      <c r="M28" s="96"/>
      <c r="N28" s="70">
        <f>'בסיס הנתונים'!F178</f>
        <v>0</v>
      </c>
      <c r="O28" s="86"/>
      <c r="P28" s="77">
        <f>'בסיס הנתונים'!G178</f>
        <v>0</v>
      </c>
      <c r="Q28" s="72">
        <f t="shared" ref="Q28:Q35" si="1">IF(P28=0,0,((N28/P28)-1)*100)</f>
        <v>0</v>
      </c>
      <c r="R28" s="78">
        <f>'בסיס הנתונים'!H178</f>
        <v>0</v>
      </c>
      <c r="S28" s="79" t="e">
        <f t="shared" ref="S28:S35" si="2">(N28/R28)-1</f>
        <v>#DIV/0!</v>
      </c>
      <c r="T28" s="6"/>
    </row>
    <row r="29" spans="1:20">
      <c r="A29" s="50"/>
      <c r="B29" s="61" t="s">
        <v>30</v>
      </c>
      <c r="C29" s="61"/>
      <c r="D29" s="64"/>
      <c r="E29" s="70">
        <f>'בסיס הנתונים'!F79</f>
        <v>0</v>
      </c>
      <c r="F29" s="86"/>
      <c r="G29" s="70">
        <f>'בסיס הנתונים'!G79</f>
        <v>0</v>
      </c>
      <c r="H29" s="72">
        <f t="shared" si="0"/>
        <v>0</v>
      </c>
      <c r="I29" s="70">
        <f>'בסיס הנתונים'!H79</f>
        <v>0</v>
      </c>
      <c r="J29" s="73" t="e">
        <f t="shared" ref="J29:J35" si="3">(E29/I29)-1</f>
        <v>#DIV/0!</v>
      </c>
      <c r="K29" s="90"/>
      <c r="L29" s="75" t="s">
        <v>31</v>
      </c>
      <c r="M29" s="96"/>
      <c r="N29" s="70">
        <f>'בסיס הנתונים'!F198</f>
        <v>0</v>
      </c>
      <c r="O29" s="86"/>
      <c r="P29" s="77">
        <f>'בסיס הנתונים'!G198</f>
        <v>0</v>
      </c>
      <c r="Q29" s="72">
        <f t="shared" si="1"/>
        <v>0</v>
      </c>
      <c r="R29" s="78">
        <f>'בסיס הנתונים'!H198</f>
        <v>0</v>
      </c>
      <c r="S29" s="79" t="e">
        <f t="shared" si="2"/>
        <v>#DIV/0!</v>
      </c>
      <c r="T29" s="6"/>
    </row>
    <row r="30" spans="1:20">
      <c r="A30" s="50"/>
      <c r="B30" s="61" t="s">
        <v>32</v>
      </c>
      <c r="C30" s="48"/>
      <c r="D30" s="64"/>
      <c r="E30" s="77">
        <f>'בסיס הנתונים'!F83</f>
        <v>0</v>
      </c>
      <c r="F30" s="80"/>
      <c r="G30" s="70">
        <f>'בסיס הנתונים'!G83</f>
        <v>0</v>
      </c>
      <c r="H30" s="72">
        <f t="shared" si="0"/>
        <v>0</v>
      </c>
      <c r="I30" s="70">
        <f>'בסיס הנתונים'!H83</f>
        <v>0</v>
      </c>
      <c r="J30" s="73" t="e">
        <f t="shared" si="3"/>
        <v>#DIV/0!</v>
      </c>
      <c r="K30" s="90"/>
      <c r="L30" s="75" t="s">
        <v>33</v>
      </c>
      <c r="M30" s="96"/>
      <c r="N30" s="70">
        <f>'בסיס הנתונים'!F202</f>
        <v>0</v>
      </c>
      <c r="O30" s="86"/>
      <c r="P30" s="77">
        <f>'בסיס הנתונים'!G202</f>
        <v>0</v>
      </c>
      <c r="Q30" s="72">
        <f t="shared" si="1"/>
        <v>0</v>
      </c>
      <c r="R30" s="78">
        <f>'בסיס הנתונים'!H202</f>
        <v>0</v>
      </c>
      <c r="S30" s="79" t="e">
        <f t="shared" si="2"/>
        <v>#DIV/0!</v>
      </c>
      <c r="T30" s="6"/>
    </row>
    <row r="31" spans="1:20">
      <c r="A31" s="50"/>
      <c r="B31" s="61" t="s">
        <v>80</v>
      </c>
      <c r="C31" s="48"/>
      <c r="D31" s="64"/>
      <c r="E31" s="77">
        <f>'בסיס הנתונים'!F87</f>
        <v>0</v>
      </c>
      <c r="F31" s="80"/>
      <c r="G31" s="70">
        <f>'בסיס הנתונים'!G87</f>
        <v>0</v>
      </c>
      <c r="H31" s="72">
        <f t="shared" si="0"/>
        <v>0</v>
      </c>
      <c r="I31" s="70">
        <f>'בסיס הנתונים'!H87</f>
        <v>0</v>
      </c>
      <c r="J31" s="73" t="e">
        <f t="shared" si="3"/>
        <v>#DIV/0!</v>
      </c>
      <c r="K31" s="90"/>
      <c r="L31" s="75" t="s">
        <v>81</v>
      </c>
      <c r="M31" s="96"/>
      <c r="N31" s="70">
        <f>'בסיס הנתונים'!F206</f>
        <v>0</v>
      </c>
      <c r="O31" s="86"/>
      <c r="P31" s="77">
        <f>'בסיס הנתונים'!G206</f>
        <v>0</v>
      </c>
      <c r="Q31" s="72">
        <f t="shared" si="1"/>
        <v>0</v>
      </c>
      <c r="R31" s="78">
        <f>'בסיס הנתונים'!H206</f>
        <v>0</v>
      </c>
      <c r="S31" s="79" t="e">
        <f t="shared" si="2"/>
        <v>#DIV/0!</v>
      </c>
      <c r="T31" s="6"/>
    </row>
    <row r="32" spans="1:20">
      <c r="A32" s="50"/>
      <c r="B32" s="61" t="s">
        <v>34</v>
      </c>
      <c r="C32" s="48"/>
      <c r="D32" s="64"/>
      <c r="E32" s="77">
        <f>'בסיס הנתונים'!F92</f>
        <v>0</v>
      </c>
      <c r="F32" s="80"/>
      <c r="G32" s="70">
        <f>'בסיס הנתונים'!G92</f>
        <v>0</v>
      </c>
      <c r="H32" s="72">
        <f t="shared" si="0"/>
        <v>0</v>
      </c>
      <c r="I32" s="70">
        <f>'בסיס הנתונים'!H92</f>
        <v>0</v>
      </c>
      <c r="J32" s="73" t="e">
        <f t="shared" si="3"/>
        <v>#DIV/0!</v>
      </c>
      <c r="K32" s="90"/>
      <c r="L32" s="75" t="s">
        <v>35</v>
      </c>
      <c r="M32" s="96"/>
      <c r="N32" s="70">
        <f>'בסיס הנתונים'!F210</f>
        <v>0</v>
      </c>
      <c r="O32" s="86"/>
      <c r="P32" s="77">
        <f>'בסיס הנתונים'!G210</f>
        <v>0</v>
      </c>
      <c r="Q32" s="72">
        <f t="shared" si="1"/>
        <v>0</v>
      </c>
      <c r="R32" s="78">
        <f>'בסיס הנתונים'!H210</f>
        <v>0</v>
      </c>
      <c r="S32" s="79" t="e">
        <f t="shared" si="2"/>
        <v>#DIV/0!</v>
      </c>
      <c r="T32" s="6"/>
    </row>
    <row r="33" spans="1:20">
      <c r="A33" s="50"/>
      <c r="B33" s="61" t="s">
        <v>36</v>
      </c>
      <c r="C33" s="48"/>
      <c r="D33" s="64"/>
      <c r="E33" s="77">
        <f>'בסיס הנתונים'!F96</f>
        <v>0</v>
      </c>
      <c r="F33" s="86"/>
      <c r="G33" s="70">
        <f>'בסיס הנתונים'!G96</f>
        <v>0</v>
      </c>
      <c r="H33" s="72">
        <f t="shared" si="0"/>
        <v>0</v>
      </c>
      <c r="I33" s="70">
        <f>'בסיס הנתונים'!H96</f>
        <v>0</v>
      </c>
      <c r="J33" s="73" t="e">
        <f t="shared" si="3"/>
        <v>#DIV/0!</v>
      </c>
      <c r="K33" s="90"/>
      <c r="L33" s="75" t="s">
        <v>37</v>
      </c>
      <c r="M33" s="96"/>
      <c r="N33" s="70">
        <f>'בסיס הנתונים'!F214</f>
        <v>0</v>
      </c>
      <c r="O33" s="86"/>
      <c r="P33" s="77">
        <f>'בסיס הנתונים'!G214</f>
        <v>0</v>
      </c>
      <c r="Q33" s="72">
        <f t="shared" si="1"/>
        <v>0</v>
      </c>
      <c r="R33" s="78">
        <f>'בסיס הנתונים'!H214</f>
        <v>0</v>
      </c>
      <c r="S33" s="79" t="e">
        <f t="shared" si="2"/>
        <v>#DIV/0!</v>
      </c>
      <c r="T33" s="6"/>
    </row>
    <row r="34" spans="1:20">
      <c r="A34" s="50"/>
      <c r="B34" s="61" t="s">
        <v>38</v>
      </c>
      <c r="C34" s="48"/>
      <c r="D34" s="64"/>
      <c r="E34" s="77">
        <f>'בסיס הנתונים'!F100</f>
        <v>0</v>
      </c>
      <c r="F34" s="86"/>
      <c r="G34" s="70">
        <f>'בסיס הנתונים'!G100</f>
        <v>0</v>
      </c>
      <c r="H34" s="72">
        <f t="shared" si="0"/>
        <v>0</v>
      </c>
      <c r="I34" s="70">
        <f>'בסיס הנתונים'!H100</f>
        <v>0</v>
      </c>
      <c r="J34" s="73" t="e">
        <f t="shared" si="3"/>
        <v>#DIV/0!</v>
      </c>
      <c r="K34" s="90"/>
      <c r="L34" s="75" t="s">
        <v>39</v>
      </c>
      <c r="M34" s="96"/>
      <c r="N34" s="70">
        <f>'בסיס הנתונים'!F218</f>
        <v>0</v>
      </c>
      <c r="O34" s="86"/>
      <c r="P34" s="77">
        <f>'בסיס הנתונים'!G218</f>
        <v>0</v>
      </c>
      <c r="Q34" s="72">
        <f t="shared" si="1"/>
        <v>0</v>
      </c>
      <c r="R34" s="78">
        <f>'בסיס הנתונים'!H218</f>
        <v>0</v>
      </c>
      <c r="S34" s="79" t="e">
        <f t="shared" si="2"/>
        <v>#DIV/0!</v>
      </c>
      <c r="T34" s="6"/>
    </row>
    <row r="35" spans="1:20">
      <c r="A35" s="50"/>
      <c r="B35" s="61"/>
      <c r="C35" s="61"/>
      <c r="D35" s="64"/>
      <c r="E35" s="85">
        <f>SUM(E28:E34)</f>
        <v>0</v>
      </c>
      <c r="F35" s="86"/>
      <c r="G35" s="85">
        <f>SUM(G28:G34)</f>
        <v>0</v>
      </c>
      <c r="H35" s="72">
        <f t="shared" si="0"/>
        <v>0</v>
      </c>
      <c r="I35" s="85">
        <f>SUM(I28:I34)</f>
        <v>0</v>
      </c>
      <c r="J35" s="73" t="e">
        <f t="shared" si="3"/>
        <v>#DIV/0!</v>
      </c>
      <c r="K35" s="90"/>
      <c r="L35" s="89"/>
      <c r="M35" s="96"/>
      <c r="N35" s="85">
        <f>SUM(N28:N34)</f>
        <v>0</v>
      </c>
      <c r="O35" s="86"/>
      <c r="P35" s="85">
        <f>SUM(P28:P34)</f>
        <v>0</v>
      </c>
      <c r="Q35" s="72">
        <f t="shared" si="1"/>
        <v>0</v>
      </c>
      <c r="R35" s="91">
        <f>SUM(R28:R34)</f>
        <v>0</v>
      </c>
      <c r="S35" s="79" t="e">
        <f t="shared" si="2"/>
        <v>#DIV/0!</v>
      </c>
      <c r="T35" s="6"/>
    </row>
    <row r="36" spans="1:20">
      <c r="A36" s="50"/>
      <c r="B36" s="89"/>
      <c r="C36" s="89"/>
      <c r="D36" s="89"/>
      <c r="E36" s="89"/>
      <c r="F36" s="89"/>
      <c r="G36" s="89"/>
      <c r="H36" s="364"/>
      <c r="I36" s="89"/>
      <c r="J36" s="71"/>
      <c r="K36" s="50"/>
      <c r="L36" s="75"/>
      <c r="M36" s="76"/>
      <c r="N36" s="86"/>
      <c r="O36" s="80"/>
      <c r="P36" s="86"/>
      <c r="Q36" s="87"/>
      <c r="R36" s="92"/>
      <c r="S36" s="68"/>
      <c r="T36" s="6"/>
    </row>
    <row r="37" spans="1:20">
      <c r="A37" s="50">
        <v>4</v>
      </c>
      <c r="B37" s="63" t="s">
        <v>40</v>
      </c>
      <c r="C37" s="61"/>
      <c r="D37" s="64"/>
      <c r="E37" s="86"/>
      <c r="F37" s="86"/>
      <c r="G37" s="86"/>
      <c r="H37" s="94"/>
      <c r="I37" s="86"/>
      <c r="J37" s="71"/>
      <c r="K37" s="90">
        <v>9</v>
      </c>
      <c r="L37" s="95" t="s">
        <v>147</v>
      </c>
      <c r="M37" s="76"/>
      <c r="N37" s="80"/>
      <c r="O37" s="80"/>
      <c r="P37" s="80"/>
      <c r="Q37" s="87"/>
      <c r="R37" s="92"/>
      <c r="S37" s="68"/>
      <c r="T37" s="6"/>
    </row>
    <row r="38" spans="1:20">
      <c r="A38" s="50"/>
      <c r="B38" s="61" t="s">
        <v>155</v>
      </c>
      <c r="C38" s="61"/>
      <c r="D38" s="64"/>
      <c r="E38" s="86">
        <f>'בסיס הנתונים'!F102</f>
        <v>0</v>
      </c>
      <c r="F38" s="86"/>
      <c r="G38" s="86">
        <f>'בסיס הנתונים'!G102</f>
        <v>0</v>
      </c>
      <c r="H38" s="72">
        <f>IF(G38=0,0,((E38/G38)-1)*100)</f>
        <v>0</v>
      </c>
      <c r="I38" s="86">
        <f>'בסיס הנתונים'!H102</f>
        <v>0</v>
      </c>
      <c r="J38" s="71"/>
      <c r="K38" s="90"/>
      <c r="L38" s="75" t="s">
        <v>158</v>
      </c>
      <c r="M38" s="76"/>
      <c r="N38" s="80">
        <f>'בסיס הנתונים'!F222</f>
        <v>0</v>
      </c>
      <c r="O38" s="80"/>
      <c r="P38" s="80">
        <f>'בסיס הנתונים'!G222</f>
        <v>0</v>
      </c>
      <c r="Q38" s="72">
        <f>IF(P38=0,0,((N38/P38)-1)*100)</f>
        <v>0</v>
      </c>
      <c r="R38" s="92">
        <f>'בסיס הנתונים'!H222</f>
        <v>0</v>
      </c>
      <c r="S38" s="68"/>
      <c r="T38" s="6"/>
    </row>
    <row r="39" spans="1:20">
      <c r="A39" s="50"/>
      <c r="B39" s="61" t="s">
        <v>41</v>
      </c>
      <c r="C39" s="61"/>
      <c r="D39" s="64"/>
      <c r="E39" s="70">
        <f>'בסיס הנתונים'!F104</f>
        <v>0</v>
      </c>
      <c r="F39" s="86"/>
      <c r="G39" s="70">
        <f>'בסיס הנתונים'!G104</f>
        <v>0</v>
      </c>
      <c r="H39" s="72">
        <f>IF(G39=0,0,((E39/G39)-1)*100)</f>
        <v>0</v>
      </c>
      <c r="I39" s="70">
        <f>'בסיס הנתונים'!H104</f>
        <v>0</v>
      </c>
      <c r="J39" s="73" t="e">
        <f>(E39/I39)-1</f>
        <v>#DIV/0!</v>
      </c>
      <c r="K39" s="74"/>
      <c r="L39" s="61" t="s">
        <v>42</v>
      </c>
      <c r="M39" s="96"/>
      <c r="N39" s="70">
        <f>'בסיס הנתונים'!F226</f>
        <v>0</v>
      </c>
      <c r="O39" s="86"/>
      <c r="P39" s="77">
        <f>'בסיס הנתונים'!G226</f>
        <v>0</v>
      </c>
      <c r="Q39" s="72">
        <f>IF(P39=0,0,((N39/P39)-1)*100)</f>
        <v>0</v>
      </c>
      <c r="R39" s="78">
        <f>'בסיס הנתונים'!H226</f>
        <v>0</v>
      </c>
      <c r="S39" s="79" t="e">
        <f>(N39/R39)-1</f>
        <v>#DIV/0!</v>
      </c>
      <c r="T39" s="6"/>
    </row>
    <row r="40" spans="1:20">
      <c r="A40" s="50"/>
      <c r="B40" s="61" t="s">
        <v>249</v>
      </c>
      <c r="C40" s="61"/>
      <c r="D40" s="64"/>
      <c r="E40" s="70">
        <f>'בסיס הנתונים'!F106</f>
        <v>0</v>
      </c>
      <c r="F40" s="86"/>
      <c r="G40" s="70">
        <f>'בסיס הנתונים'!G106</f>
        <v>0</v>
      </c>
      <c r="H40" s="72">
        <f>IF(G40=0,0,((E40/G40)-1)*100)</f>
        <v>0</v>
      </c>
      <c r="I40" s="70">
        <f>'בסיס הנתונים'!H106</f>
        <v>0</v>
      </c>
      <c r="J40" s="73" t="e">
        <f>(E40/I40)-1</f>
        <v>#DIV/0!</v>
      </c>
      <c r="K40" s="74"/>
      <c r="L40" s="61" t="s">
        <v>250</v>
      </c>
      <c r="M40" s="96"/>
      <c r="N40" s="70">
        <f>'בסיס הנתונים'!F230</f>
        <v>0</v>
      </c>
      <c r="O40" s="86"/>
      <c r="P40" s="77">
        <f>'בסיס הנתונים'!G230</f>
        <v>0</v>
      </c>
      <c r="Q40" s="72">
        <f>IF(P40=0,0,((N40/P40)-1)*100)</f>
        <v>0</v>
      </c>
      <c r="R40" s="78">
        <f>'בסיס הנתונים'!H230</f>
        <v>0</v>
      </c>
      <c r="S40" s="79" t="e">
        <f>(N40/R40)-1</f>
        <v>#DIV/0!</v>
      </c>
      <c r="T40" s="6"/>
    </row>
    <row r="41" spans="1:20">
      <c r="A41" s="50"/>
      <c r="B41" s="61"/>
      <c r="C41" s="61"/>
      <c r="D41" s="64"/>
      <c r="E41" s="85">
        <f>SUM(E38:E40)</f>
        <v>0</v>
      </c>
      <c r="F41" s="86"/>
      <c r="G41" s="85">
        <f>SUM(G38:G40)</f>
        <v>0</v>
      </c>
      <c r="H41" s="72">
        <f>IF(G41=0,0,((E41/G41)-1)*100)</f>
        <v>0</v>
      </c>
      <c r="I41" s="85">
        <f>SUM(I38:I40)</f>
        <v>0</v>
      </c>
      <c r="J41" s="73" t="e">
        <f>(E41/I41)-1</f>
        <v>#DIV/0!</v>
      </c>
      <c r="K41" s="50"/>
      <c r="L41" s="89"/>
      <c r="M41" s="96"/>
      <c r="N41" s="85">
        <f>SUM(N38:N40)</f>
        <v>0</v>
      </c>
      <c r="O41" s="86"/>
      <c r="P41" s="85">
        <f>SUM(P38:P40)</f>
        <v>0</v>
      </c>
      <c r="Q41" s="72">
        <f>IF(P41=0,0,((N41/P41)-1)*100)</f>
        <v>0</v>
      </c>
      <c r="R41" s="85">
        <f>SUM(R38:R40)</f>
        <v>0</v>
      </c>
      <c r="S41" s="79" t="e">
        <f>(N41/R41)-1</f>
        <v>#DIV/0!</v>
      </c>
      <c r="T41" s="6"/>
    </row>
    <row r="42" spans="1:20">
      <c r="A42" s="50"/>
      <c r="B42" s="89"/>
      <c r="C42" s="89"/>
      <c r="D42" s="89"/>
      <c r="E42" s="89"/>
      <c r="F42" s="89"/>
      <c r="G42" s="89"/>
      <c r="H42" s="364"/>
      <c r="I42" s="89"/>
      <c r="J42" s="71"/>
      <c r="K42" s="50"/>
      <c r="L42" s="89"/>
      <c r="M42" s="89"/>
      <c r="N42" s="89"/>
      <c r="O42" s="89"/>
      <c r="P42" s="89"/>
      <c r="Q42" s="89"/>
      <c r="R42" s="100"/>
      <c r="S42" s="68"/>
      <c r="T42" s="6"/>
    </row>
    <row r="43" spans="1:20">
      <c r="A43" s="101">
        <v>59</v>
      </c>
      <c r="B43" s="63" t="s">
        <v>261</v>
      </c>
      <c r="C43" s="89"/>
      <c r="D43" s="89"/>
      <c r="E43" s="102">
        <f>+'בסיס הנתונים'!F114</f>
        <v>0</v>
      </c>
      <c r="F43" s="86"/>
      <c r="G43" s="102">
        <f>'בסיס הנתונים'!G114</f>
        <v>0</v>
      </c>
      <c r="H43" s="72">
        <f>IF(G43=0,0,((E43/G43)-1)*100)</f>
        <v>0</v>
      </c>
      <c r="I43" s="102">
        <f>'בסיס הנתונים'!H114</f>
        <v>0</v>
      </c>
      <c r="J43" s="73" t="e">
        <f>(E43/I43)-1</f>
        <v>#DIV/0!</v>
      </c>
      <c r="K43" s="101" t="s">
        <v>50</v>
      </c>
      <c r="L43" s="67" t="s">
        <v>258</v>
      </c>
      <c r="M43" s="96"/>
      <c r="N43" s="102">
        <f>'בסיס הנתונים'!F233+'בסיס הנתונים'!F235</f>
        <v>0</v>
      </c>
      <c r="O43" s="103"/>
      <c r="P43" s="102">
        <f>'בסיס הנתונים'!G233+'בסיס הנתונים'!G235</f>
        <v>0</v>
      </c>
      <c r="Q43" s="72">
        <f>IF(P43=0,0,((N43/P43)-1)*100)</f>
        <v>0</v>
      </c>
      <c r="R43" s="102">
        <f>'בסיס הנתונים'!H233+'בסיס הנתונים'!H235</f>
        <v>0</v>
      </c>
      <c r="S43" s="97"/>
      <c r="T43" s="6"/>
    </row>
    <row r="44" spans="1:20">
      <c r="A44" s="50"/>
      <c r="B44" s="61"/>
      <c r="C44" s="61"/>
      <c r="D44" s="64"/>
      <c r="E44" s="69"/>
      <c r="F44" s="69"/>
      <c r="G44" s="69"/>
      <c r="H44" s="104"/>
      <c r="I44" s="69"/>
      <c r="J44" s="75"/>
      <c r="K44" s="50"/>
      <c r="L44" s="89"/>
      <c r="M44" s="89"/>
      <c r="N44" s="89"/>
      <c r="O44" s="89"/>
      <c r="P44" s="89"/>
      <c r="Q44" s="89"/>
      <c r="R44" s="100"/>
      <c r="S44" s="97"/>
      <c r="T44" s="6"/>
    </row>
    <row r="45" spans="1:20" ht="15.75" thickBot="1">
      <c r="A45" s="50"/>
      <c r="B45" s="230" t="s">
        <v>52</v>
      </c>
      <c r="C45" s="61"/>
      <c r="D45" s="64"/>
      <c r="E45" s="105">
        <f>E14+E24+E35+E41+E43</f>
        <v>0</v>
      </c>
      <c r="F45" s="103"/>
      <c r="G45" s="105">
        <f>G14+G24+G35+G41+G43</f>
        <v>0</v>
      </c>
      <c r="H45" s="72">
        <f>IF(G45=0,0,((E45/G45)-1)*100)</f>
        <v>0</v>
      </c>
      <c r="I45" s="105">
        <f>I14+I24+I35+I41+I43</f>
        <v>0</v>
      </c>
      <c r="J45" s="71"/>
      <c r="K45" s="50"/>
      <c r="L45" s="230" t="s">
        <v>52</v>
      </c>
      <c r="M45" s="48"/>
      <c r="N45" s="105">
        <f>N13+N17+N24+N35+N43+N41</f>
        <v>0</v>
      </c>
      <c r="O45" s="86"/>
      <c r="P45" s="105">
        <f>P13+P17+P24+P35+P43+P41</f>
        <v>0</v>
      </c>
      <c r="Q45" s="72">
        <f>IF(P45=0,0,((N45/P45)-1)*100)</f>
        <v>0</v>
      </c>
      <c r="R45" s="106">
        <f>R13+R17+R24+R35+R43+R41</f>
        <v>0</v>
      </c>
      <c r="S45" s="79" t="e">
        <f>(N50/R50)-1</f>
        <v>#DIV/0!</v>
      </c>
      <c r="T45" s="6"/>
    </row>
    <row r="46" spans="1:20" ht="15.75" thickTop="1">
      <c r="A46" s="50"/>
      <c r="B46" s="61"/>
      <c r="C46" s="61"/>
      <c r="D46" s="64"/>
      <c r="E46" s="89"/>
      <c r="F46" s="89"/>
      <c r="G46" s="89"/>
      <c r="H46" s="364"/>
      <c r="I46" s="89"/>
      <c r="J46" s="71"/>
      <c r="K46" s="50"/>
      <c r="L46" s="89"/>
      <c r="M46" s="89"/>
      <c r="N46" s="89"/>
      <c r="O46" s="89"/>
      <c r="P46" s="89"/>
      <c r="Q46" s="89"/>
      <c r="R46" s="107"/>
      <c r="S46" s="79" t="e">
        <f>(N51/R51)-1</f>
        <v>#DIV/0!</v>
      </c>
      <c r="T46" s="6"/>
    </row>
    <row r="47" spans="1:20">
      <c r="A47" s="50"/>
      <c r="B47" s="230" t="s">
        <v>53</v>
      </c>
      <c r="C47" s="230"/>
      <c r="D47" s="230"/>
      <c r="E47" s="108">
        <f>E45</f>
        <v>0</v>
      </c>
      <c r="F47" s="109"/>
      <c r="G47" s="108">
        <f>G45</f>
        <v>0</v>
      </c>
      <c r="H47" s="72">
        <f>IF(G47=0,0,((E47/G47)-1)*100)</f>
        <v>0</v>
      </c>
      <c r="I47" s="108">
        <f>I45</f>
        <v>0</v>
      </c>
      <c r="J47" s="71"/>
      <c r="K47" s="50"/>
      <c r="L47" s="89"/>
      <c r="M47" s="89"/>
      <c r="N47" s="89"/>
      <c r="O47" s="89"/>
      <c r="P47" s="89"/>
      <c r="Q47" s="89"/>
      <c r="R47" s="107"/>
      <c r="S47" s="79" t="e">
        <f>(N52/R52)-1</f>
        <v>#DIV/0!</v>
      </c>
      <c r="T47" s="6"/>
    </row>
    <row r="48" spans="1:20">
      <c r="A48" s="50"/>
      <c r="B48" s="230" t="s">
        <v>54</v>
      </c>
      <c r="C48" s="230"/>
      <c r="D48" s="230"/>
      <c r="E48" s="110">
        <f>+N45</f>
        <v>0</v>
      </c>
      <c r="F48" s="109"/>
      <c r="G48" s="110">
        <f>+P45</f>
        <v>0</v>
      </c>
      <c r="H48" s="72">
        <f>IF(G48=0,0,((E48/G48)-1)*100)</f>
        <v>0</v>
      </c>
      <c r="I48" s="110">
        <f>+R45</f>
        <v>0</v>
      </c>
      <c r="J48" s="71"/>
      <c r="K48" s="50"/>
      <c r="L48" s="89"/>
      <c r="M48" s="89"/>
      <c r="N48" s="89"/>
      <c r="O48" s="89"/>
      <c r="P48" s="89"/>
      <c r="Q48" s="89"/>
      <c r="R48" s="107"/>
      <c r="S48" s="79" t="e">
        <f>(N54/R54)-1</f>
        <v>#DIV/0!</v>
      </c>
      <c r="T48" s="6"/>
    </row>
    <row r="49" spans="1:27" ht="15.75" thickBot="1">
      <c r="A49" s="50"/>
      <c r="B49" s="230" t="s">
        <v>55</v>
      </c>
      <c r="C49" s="230"/>
      <c r="D49" s="230"/>
      <c r="E49" s="111">
        <f>E47-E48</f>
        <v>0</v>
      </c>
      <c r="F49" s="109"/>
      <c r="G49" s="111">
        <f>G47-G48</f>
        <v>0</v>
      </c>
      <c r="H49" s="72">
        <f>IF(G49=0,0,((E49/G49)-1)*100)</f>
        <v>0</v>
      </c>
      <c r="I49" s="111">
        <f>I47-I48</f>
        <v>0</v>
      </c>
      <c r="J49" s="71"/>
      <c r="K49" s="74">
        <v>10</v>
      </c>
      <c r="L49" s="95" t="s">
        <v>148</v>
      </c>
      <c r="M49" s="112" t="s">
        <v>127</v>
      </c>
      <c r="N49" s="112" t="s">
        <v>177</v>
      </c>
      <c r="O49" s="86"/>
      <c r="P49" s="70"/>
      <c r="Q49" s="87"/>
      <c r="R49" s="78"/>
      <c r="S49" s="68"/>
      <c r="T49" s="6"/>
    </row>
    <row r="50" spans="1:27" ht="16.5" thickTop="1" thickBot="1">
      <c r="A50" s="113"/>
      <c r="B50" s="114" t="s">
        <v>134</v>
      </c>
      <c r="C50" s="115"/>
      <c r="D50" s="48"/>
      <c r="E50" s="116" t="str">
        <f>IF(E49=0,"תקין","לא תקין")</f>
        <v>תקין</v>
      </c>
      <c r="F50" s="48"/>
      <c r="G50" s="116" t="str">
        <f>IF(G49=0,"תקין","לא תקין")</f>
        <v>תקין</v>
      </c>
      <c r="H50" s="48"/>
      <c r="I50" s="48"/>
      <c r="J50" s="71"/>
      <c r="K50" s="74"/>
      <c r="L50" s="75" t="s">
        <v>46</v>
      </c>
      <c r="M50" s="117">
        <f>+'בסיס הנתונים'!C241</f>
        <v>0</v>
      </c>
      <c r="N50" s="70">
        <f>'בסיס הנתונים'!F241</f>
        <v>0</v>
      </c>
      <c r="O50" s="86"/>
      <c r="P50" s="77">
        <f>'בסיס הנתונים'!G241</f>
        <v>0</v>
      </c>
      <c r="Q50" s="72">
        <f>IF(P50=0,0,((N50/P50)-1)*100)</f>
        <v>0</v>
      </c>
      <c r="R50" s="78">
        <f>'בסיס הנתונים'!H241</f>
        <v>0</v>
      </c>
      <c r="S50" s="68"/>
      <c r="T50" s="6"/>
    </row>
    <row r="51" spans="1:27">
      <c r="A51" s="50"/>
      <c r="B51" s="89" t="s">
        <v>186</v>
      </c>
      <c r="C51" s="89"/>
      <c r="D51" s="89"/>
      <c r="E51" s="377">
        <f>'בסיס הנתונים'!F248</f>
        <v>0</v>
      </c>
      <c r="F51" s="89"/>
      <c r="G51" s="377">
        <f>'בסיס הנתונים'!G248</f>
        <v>0</v>
      </c>
      <c r="H51" s="89"/>
      <c r="I51" s="89"/>
      <c r="J51" s="71"/>
      <c r="K51" s="74"/>
      <c r="L51" s="75" t="s">
        <v>47</v>
      </c>
      <c r="M51" s="117">
        <f>+'בסיס הנתונים'!C242</f>
        <v>0</v>
      </c>
      <c r="N51" s="70">
        <f>'בסיס הנתונים'!F242</f>
        <v>0</v>
      </c>
      <c r="O51" s="86"/>
      <c r="P51" s="77">
        <f>'בסיס הנתונים'!G242</f>
        <v>0</v>
      </c>
      <c r="Q51" s="72">
        <f>IF(P51=0,0,((N51/P51)-1)*100)</f>
        <v>0</v>
      </c>
      <c r="R51" s="78">
        <f>'בסיס הנתונים'!H242</f>
        <v>0</v>
      </c>
      <c r="S51" s="79" t="e">
        <f>(N43/R43)-1</f>
        <v>#DIV/0!</v>
      </c>
      <c r="T51" s="6"/>
    </row>
    <row r="52" spans="1:27">
      <c r="A52" s="50"/>
      <c r="B52" s="89" t="s">
        <v>120</v>
      </c>
      <c r="C52" s="89"/>
      <c r="D52" s="89"/>
      <c r="E52" s="377">
        <f>+'בסיס הנתונים'!F246</f>
        <v>0</v>
      </c>
      <c r="F52" s="89"/>
      <c r="G52" s="377">
        <f>+'בסיס הנתונים'!G246</f>
        <v>0</v>
      </c>
      <c r="H52" s="89"/>
      <c r="I52" s="89"/>
      <c r="J52" s="71"/>
      <c r="K52" s="74"/>
      <c r="L52" s="75" t="s">
        <v>48</v>
      </c>
      <c r="M52" s="117">
        <f>+'בסיס הנתונים'!C243</f>
        <v>0</v>
      </c>
      <c r="N52" s="70">
        <f>'בסיס הנתונים'!F243</f>
        <v>0</v>
      </c>
      <c r="O52" s="86"/>
      <c r="P52" s="77">
        <f>'בסיס הנתונים'!G243</f>
        <v>0</v>
      </c>
      <c r="Q52" s="72">
        <f>IF(P52=0,0,((N52/P52)-1)*100)</f>
        <v>0</v>
      </c>
      <c r="R52" s="78">
        <f>'בסיס הנתונים'!H243</f>
        <v>0</v>
      </c>
      <c r="S52" s="68"/>
      <c r="T52" s="6"/>
    </row>
    <row r="53" spans="1:27">
      <c r="A53" s="50"/>
      <c r="B53" s="89" t="s">
        <v>185</v>
      </c>
      <c r="C53" s="89"/>
      <c r="D53" s="89"/>
      <c r="E53" s="377">
        <f>'בסיס הנתונים'!F252</f>
        <v>0</v>
      </c>
      <c r="F53" s="89"/>
      <c r="G53" s="377">
        <f>'בסיס הנתונים'!G252</f>
        <v>0</v>
      </c>
      <c r="H53" s="89"/>
      <c r="I53" s="89"/>
      <c r="J53" s="71"/>
      <c r="K53" s="74"/>
      <c r="L53" s="75" t="s">
        <v>284</v>
      </c>
      <c r="M53" s="117">
        <f>+'בסיס הנתונים'!C244</f>
        <v>0</v>
      </c>
      <c r="N53" s="70">
        <f>'בסיס הנתונים'!F244</f>
        <v>0</v>
      </c>
      <c r="O53" s="86"/>
      <c r="P53" s="77">
        <f>'בסיס הנתונים'!G244</f>
        <v>0</v>
      </c>
      <c r="Q53" s="72">
        <f>IF(P53=0,0,((N53/P53)-1)*100)</f>
        <v>0</v>
      </c>
      <c r="R53" s="78">
        <f>'בסיס הנתונים'!H244</f>
        <v>0</v>
      </c>
      <c r="S53" s="68"/>
      <c r="T53" s="6"/>
    </row>
    <row r="54" spans="1:27" ht="15.75" thickBot="1">
      <c r="A54" s="50"/>
      <c r="B54" s="89" t="s">
        <v>184</v>
      </c>
      <c r="C54" s="89"/>
      <c r="D54" s="89"/>
      <c r="E54" s="377">
        <f>'בסיס הנתונים'!F253</f>
        <v>0</v>
      </c>
      <c r="F54" s="89"/>
      <c r="G54" s="377">
        <f>'בסיס הנתונים'!G253</f>
        <v>0</v>
      </c>
      <c r="H54" s="89"/>
      <c r="I54" s="89"/>
      <c r="J54" s="71"/>
      <c r="K54" s="74"/>
      <c r="L54" s="75" t="s">
        <v>71</v>
      </c>
      <c r="M54" s="117"/>
      <c r="N54" s="105">
        <f>SUM(N50:N53)</f>
        <v>0</v>
      </c>
      <c r="O54" s="86"/>
      <c r="P54" s="105">
        <f>SUM(P50:P53)</f>
        <v>0</v>
      </c>
      <c r="Q54" s="72">
        <f>IF(P54=0,0,((N54/P54)-1)*100)</f>
        <v>0</v>
      </c>
      <c r="R54" s="106">
        <f>SUM(R50:R53)</f>
        <v>0</v>
      </c>
      <c r="S54" s="68"/>
      <c r="T54" s="6"/>
    </row>
    <row r="55" spans="1:27" ht="15.75" thickTop="1">
      <c r="A55" s="55"/>
      <c r="B55" s="118" t="s">
        <v>122</v>
      </c>
      <c r="C55" s="231"/>
      <c r="D55" s="231"/>
      <c r="E55" s="231">
        <f>+'בסיס הנתונים'!F249</f>
        <v>0</v>
      </c>
      <c r="F55" s="231"/>
      <c r="G55" s="231">
        <f>+'בסיס הנתונים'!G249</f>
        <v>0</v>
      </c>
      <c r="H55" s="231"/>
      <c r="I55" s="231"/>
      <c r="J55" s="119"/>
      <c r="K55" s="55"/>
      <c r="L55" s="231"/>
      <c r="M55" s="231"/>
      <c r="N55" s="231"/>
      <c r="O55" s="231"/>
      <c r="P55" s="231"/>
      <c r="Q55" s="231"/>
      <c r="R55" s="120"/>
      <c r="S55" s="121"/>
      <c r="T55" s="6"/>
    </row>
    <row r="56" spans="1:27">
      <c r="A56" s="122"/>
      <c r="B56" s="123"/>
      <c r="C56" s="123"/>
      <c r="D56" s="123"/>
      <c r="E56" s="123"/>
      <c r="F56" s="123"/>
      <c r="G56" s="123"/>
      <c r="H56" s="123"/>
      <c r="I56" s="124"/>
      <c r="J56" s="71"/>
      <c r="K56" s="122"/>
      <c r="L56" s="123"/>
      <c r="M56" s="125" t="s">
        <v>128</v>
      </c>
      <c r="N56" s="123"/>
      <c r="O56" s="123"/>
      <c r="P56" s="123"/>
      <c r="Q56" s="123"/>
      <c r="R56" s="124"/>
      <c r="S56" s="68"/>
      <c r="T56" s="6"/>
    </row>
    <row r="57" spans="1:27">
      <c r="A57" s="50"/>
      <c r="B57" s="126" t="str">
        <f>'בסיס הנתונים'!A254</f>
        <v>אושר בישיבת  הוועד בתאריך</v>
      </c>
      <c r="C57" s="89"/>
      <c r="D57" s="89"/>
      <c r="E57" s="444">
        <f>'בסיס הנתונים'!F254</f>
        <v>0</v>
      </c>
      <c r="F57" s="444" t="e">
        <f>#REF!</f>
        <v>#REF!</v>
      </c>
      <c r="G57" s="444" t="e">
        <f>#REF!</f>
        <v>#REF!</v>
      </c>
      <c r="H57" s="89"/>
      <c r="I57" s="107"/>
      <c r="J57" s="71"/>
      <c r="K57" s="50">
        <v>1</v>
      </c>
      <c r="L57" s="89" t="s">
        <v>129</v>
      </c>
      <c r="M57" s="89"/>
      <c r="N57" s="127">
        <f>+'בסיס הנתונים'!D241</f>
        <v>0</v>
      </c>
      <c r="O57" s="89"/>
      <c r="P57" s="89" t="s">
        <v>121</v>
      </c>
      <c r="Q57" s="89"/>
      <c r="R57" s="434" t="str">
        <f>IF('בסיס הנתונים'!E241=0,"",'בסיס הנתונים'!E241)</f>
        <v/>
      </c>
      <c r="S57" s="131"/>
      <c r="T57" s="10"/>
      <c r="U57" s="369">
        <v>0</v>
      </c>
    </row>
    <row r="58" spans="1:27">
      <c r="A58" s="50"/>
      <c r="B58" s="89"/>
      <c r="C58" s="89"/>
      <c r="D58" s="89"/>
      <c r="E58" s="123"/>
      <c r="F58" s="123"/>
      <c r="G58" s="123"/>
      <c r="H58" s="89"/>
      <c r="I58" s="107"/>
      <c r="J58" s="75"/>
      <c r="K58" s="50">
        <v>2</v>
      </c>
      <c r="L58" s="89" t="s">
        <v>130</v>
      </c>
      <c r="M58" s="89"/>
      <c r="N58" s="127">
        <f>+'בסיס הנתונים'!D242</f>
        <v>0</v>
      </c>
      <c r="O58" s="89"/>
      <c r="P58" s="89" t="s">
        <v>121</v>
      </c>
      <c r="Q58" s="128"/>
      <c r="R58" s="434" t="str">
        <f>IF('בסיס הנתונים'!E242=0,"",'בסיס הנתונים'!E242)</f>
        <v/>
      </c>
      <c r="S58" s="130"/>
      <c r="T58" s="12"/>
    </row>
    <row r="59" spans="1:27">
      <c r="A59" s="50"/>
      <c r="B59" s="126" t="str">
        <f>'בסיס הנתונים'!A255</f>
        <v>שם יו"ר הוועד</v>
      </c>
      <c r="C59" s="89"/>
      <c r="D59" s="89"/>
      <c r="E59" s="445">
        <f>'בסיס הנתונים'!F255</f>
        <v>0</v>
      </c>
      <c r="F59" s="445"/>
      <c r="G59" s="445"/>
      <c r="H59" s="89"/>
      <c r="I59" s="107"/>
      <c r="J59" s="71"/>
      <c r="K59" s="50">
        <v>3</v>
      </c>
      <c r="L59" s="89" t="s">
        <v>131</v>
      </c>
      <c r="M59" s="89"/>
      <c r="N59" s="127">
        <f>+'בסיס הנתונים'!D243</f>
        <v>0</v>
      </c>
      <c r="O59" s="89"/>
      <c r="P59" s="89" t="s">
        <v>121</v>
      </c>
      <c r="Q59" s="128"/>
      <c r="R59" s="434" t="str">
        <f>IF('בסיס הנתונים'!E243=0,"",'בסיס הנתונים'!E243)</f>
        <v/>
      </c>
      <c r="S59" s="130"/>
      <c r="T59" s="11"/>
    </row>
    <row r="60" spans="1:27">
      <c r="A60" s="50"/>
      <c r="B60" s="89"/>
      <c r="C60" s="89"/>
      <c r="D60" s="89"/>
      <c r="E60" s="89"/>
      <c r="F60" s="89"/>
      <c r="G60" s="89"/>
      <c r="H60" s="129"/>
      <c r="I60" s="130"/>
      <c r="J60" s="129"/>
      <c r="K60" s="50">
        <v>4</v>
      </c>
      <c r="L60" s="89" t="s">
        <v>285</v>
      </c>
      <c r="M60" s="89"/>
      <c r="N60" s="89"/>
      <c r="O60" s="89"/>
      <c r="P60" s="89" t="s">
        <v>121</v>
      </c>
      <c r="Q60" s="128"/>
      <c r="R60" s="434" t="str">
        <f>IF('בסיס הנתונים'!E244=0,"",'בסיס הנתונים'!E244)</f>
        <v/>
      </c>
      <c r="S60" s="130"/>
      <c r="T60" s="11"/>
      <c r="U60" s="9"/>
      <c r="V60" s="9"/>
      <c r="W60" s="9"/>
      <c r="X60" s="9"/>
      <c r="Y60" s="9"/>
      <c r="Z60" s="9"/>
      <c r="AA60" s="9"/>
    </row>
    <row r="61" spans="1:27">
      <c r="A61" s="50"/>
      <c r="B61" s="126" t="s">
        <v>187</v>
      </c>
      <c r="C61" s="89"/>
      <c r="D61" s="128"/>
      <c r="E61" s="446"/>
      <c r="F61" s="446"/>
      <c r="G61" s="446"/>
      <c r="H61" s="128"/>
      <c r="I61" s="131"/>
      <c r="J61" s="128"/>
      <c r="K61" s="132"/>
      <c r="L61" s="126"/>
      <c r="M61" s="128"/>
      <c r="N61" s="128"/>
      <c r="O61" s="128"/>
      <c r="P61" s="128"/>
      <c r="Q61" s="128"/>
      <c r="R61" s="131"/>
      <c r="S61" s="130"/>
      <c r="T61" s="11"/>
    </row>
    <row r="62" spans="1:27">
      <c r="A62" s="55"/>
      <c r="B62" s="231"/>
      <c r="C62" s="231"/>
      <c r="D62" s="231"/>
      <c r="E62" s="231"/>
      <c r="F62" s="231"/>
      <c r="G62" s="231"/>
      <c r="H62" s="231"/>
      <c r="I62" s="120"/>
      <c r="J62" s="89"/>
      <c r="K62" s="55"/>
      <c r="L62" s="231"/>
      <c r="M62" s="231"/>
      <c r="N62" s="231"/>
      <c r="O62" s="231"/>
      <c r="P62" s="231"/>
      <c r="Q62" s="231"/>
      <c r="R62" s="120"/>
      <c r="S62" s="107"/>
    </row>
    <row r="78" spans="2:19" ht="18.75">
      <c r="B78" s="260"/>
      <c r="C78" s="260"/>
      <c r="D78" s="260"/>
      <c r="E78" s="260"/>
      <c r="F78" s="260"/>
      <c r="G78" s="260"/>
      <c r="H78" s="260"/>
      <c r="I78" s="260"/>
      <c r="J78" s="260"/>
      <c r="K78" s="261"/>
      <c r="L78" s="261"/>
      <c r="M78" s="261"/>
      <c r="N78" s="261"/>
      <c r="O78" s="261"/>
      <c r="P78" s="261"/>
      <c r="Q78" s="261"/>
      <c r="R78" s="262"/>
      <c r="S78" s="260"/>
    </row>
    <row r="79" spans="2:19" ht="15.75">
      <c r="B79" s="263" t="s">
        <v>138</v>
      </c>
      <c r="C79" s="264">
        <f>C2</f>
        <v>0</v>
      </c>
      <c r="D79" s="265"/>
      <c r="E79" s="265"/>
      <c r="F79" s="265"/>
      <c r="G79" s="265"/>
      <c r="I79" s="265"/>
      <c r="J79" s="265"/>
      <c r="K79" s="265"/>
      <c r="L79" s="263" t="s">
        <v>3</v>
      </c>
      <c r="M79" s="467">
        <f>M2</f>
        <v>2019</v>
      </c>
      <c r="N79" s="467"/>
      <c r="O79" s="265"/>
      <c r="P79" s="265"/>
      <c r="Q79" s="265"/>
      <c r="R79" s="265"/>
      <c r="S79" s="265"/>
    </row>
    <row r="80" spans="2:19" ht="15.75">
      <c r="B80" s="468"/>
      <c r="C80" s="468"/>
      <c r="D80" s="468"/>
      <c r="E80" s="468"/>
      <c r="F80" s="468"/>
      <c r="G80" s="468"/>
      <c r="H80" s="468"/>
      <c r="I80" s="468"/>
      <c r="J80" s="468"/>
      <c r="K80" s="468"/>
      <c r="L80" s="468"/>
      <c r="M80" s="468"/>
      <c r="N80" s="468"/>
      <c r="O80" s="468"/>
      <c r="P80" s="468"/>
      <c r="Q80" s="468"/>
      <c r="R80" s="468"/>
      <c r="S80" s="468"/>
    </row>
    <row r="81" spans="1:19" ht="15.75">
      <c r="B81" s="469"/>
      <c r="C81" s="469"/>
      <c r="D81" s="469"/>
      <c r="E81" s="469"/>
      <c r="F81" s="469"/>
      <c r="G81" s="469"/>
      <c r="H81" s="469"/>
      <c r="I81" s="469"/>
      <c r="J81" s="469"/>
      <c r="K81" s="469"/>
      <c r="L81" s="469"/>
      <c r="M81" s="469"/>
      <c r="N81" s="469"/>
      <c r="O81" s="469"/>
      <c r="P81" s="469"/>
      <c r="Q81" s="469"/>
      <c r="R81" s="469"/>
      <c r="S81" s="469"/>
    </row>
    <row r="82" spans="1:19" ht="18.75" customHeight="1">
      <c r="A82" s="476">
        <f>A3</f>
        <v>0</v>
      </c>
      <c r="B82" s="476"/>
      <c r="C82" s="476"/>
      <c r="D82" s="476"/>
      <c r="E82" s="476"/>
      <c r="F82" s="476"/>
      <c r="G82" s="476"/>
      <c r="H82" s="476"/>
      <c r="I82" s="476"/>
      <c r="J82" s="476"/>
      <c r="K82" s="476"/>
      <c r="L82" s="476"/>
      <c r="M82" s="476"/>
      <c r="N82" s="476"/>
      <c r="O82" s="476"/>
      <c r="P82" s="476"/>
      <c r="Q82" s="476"/>
      <c r="R82" s="476"/>
      <c r="S82" s="261"/>
    </row>
    <row r="83" spans="1:19">
      <c r="A83" s="470" t="s">
        <v>0</v>
      </c>
      <c r="B83" s="471"/>
      <c r="C83" s="471"/>
      <c r="D83" s="471"/>
      <c r="E83" s="471"/>
      <c r="F83" s="471"/>
      <c r="G83" s="471"/>
      <c r="H83" s="471"/>
      <c r="I83" s="471"/>
      <c r="J83" s="472"/>
      <c r="K83" s="473" t="s">
        <v>1</v>
      </c>
      <c r="L83" s="474"/>
      <c r="M83" s="474"/>
      <c r="N83" s="474"/>
      <c r="O83" s="474"/>
      <c r="P83" s="474"/>
      <c r="Q83" s="474"/>
      <c r="R83" s="475"/>
      <c r="S83" s="267"/>
    </row>
    <row r="84" spans="1:19" ht="76.5">
      <c r="A84" s="268"/>
      <c r="B84" s="483" t="s">
        <v>2</v>
      </c>
      <c r="C84" s="483"/>
      <c r="D84" s="477"/>
      <c r="E84" s="269" t="s">
        <v>3</v>
      </c>
      <c r="F84" s="269"/>
      <c r="G84" s="269" t="s">
        <v>3</v>
      </c>
      <c r="H84" s="271" t="s">
        <v>141</v>
      </c>
      <c r="I84" s="269" t="s">
        <v>4</v>
      </c>
      <c r="J84" s="271" t="s">
        <v>123</v>
      </c>
      <c r="K84" s="272"/>
      <c r="L84" s="486" t="s">
        <v>2</v>
      </c>
      <c r="M84" s="477"/>
      <c r="N84" s="270" t="s">
        <v>3</v>
      </c>
      <c r="O84" s="270"/>
      <c r="P84" s="270" t="s">
        <v>3</v>
      </c>
      <c r="Q84" s="271" t="s">
        <v>141</v>
      </c>
      <c r="R84" s="273" t="s">
        <v>4</v>
      </c>
      <c r="S84" s="274" t="s">
        <v>123</v>
      </c>
    </row>
    <row r="85" spans="1:19">
      <c r="A85" s="275"/>
      <c r="B85" s="484"/>
      <c r="C85" s="484"/>
      <c r="D85" s="485"/>
      <c r="E85" s="277">
        <f>E8</f>
        <v>2019</v>
      </c>
      <c r="F85" s="276"/>
      <c r="G85" s="277">
        <f>G8</f>
        <v>2018</v>
      </c>
      <c r="H85" s="278" t="s">
        <v>142</v>
      </c>
      <c r="I85" s="277">
        <f>I8</f>
        <v>2017</v>
      </c>
      <c r="J85" s="278"/>
      <c r="K85" s="279"/>
      <c r="L85" s="487"/>
      <c r="M85" s="478"/>
      <c r="N85" s="277">
        <f>N8</f>
        <v>2019</v>
      </c>
      <c r="O85" s="276"/>
      <c r="P85" s="277">
        <f>P8</f>
        <v>2018</v>
      </c>
      <c r="Q85" s="278" t="s">
        <v>142</v>
      </c>
      <c r="R85" s="280">
        <f>R8</f>
        <v>2017</v>
      </c>
      <c r="S85" s="281"/>
    </row>
    <row r="86" spans="1:19">
      <c r="A86" s="268">
        <v>1</v>
      </c>
      <c r="B86" s="284" t="s">
        <v>5</v>
      </c>
      <c r="C86" s="282"/>
      <c r="D86" s="285"/>
      <c r="E86" s="282"/>
      <c r="F86" s="286"/>
      <c r="G86" s="282"/>
      <c r="H86" s="286"/>
      <c r="I86" s="282"/>
      <c r="J86" s="282"/>
      <c r="K86" s="287" t="s">
        <v>6</v>
      </c>
      <c r="L86" s="288" t="s">
        <v>144</v>
      </c>
      <c r="M86" s="286"/>
      <c r="N86" s="282"/>
      <c r="O86" s="286"/>
      <c r="P86" s="282"/>
      <c r="Q86" s="286"/>
      <c r="R86" s="283"/>
      <c r="S86" s="289"/>
    </row>
    <row r="87" spans="1:19">
      <c r="A87" s="268"/>
      <c r="B87" s="282" t="s">
        <v>7</v>
      </c>
      <c r="C87" s="266"/>
      <c r="D87" s="290"/>
      <c r="E87" s="291">
        <f>E10</f>
        <v>0</v>
      </c>
      <c r="F87" s="292"/>
      <c r="G87" s="291">
        <f>G10</f>
        <v>0</v>
      </c>
      <c r="H87" s="293">
        <f>IF(G87=0,0,((E87/G87)-1)*100)</f>
        <v>0</v>
      </c>
      <c r="I87" s="291">
        <f>I10</f>
        <v>0</v>
      </c>
      <c r="J87" s="294" t="e">
        <f>(E87/I87)-1</f>
        <v>#DIV/0!</v>
      </c>
      <c r="K87" s="295"/>
      <c r="L87" s="296" t="s">
        <v>8</v>
      </c>
      <c r="M87" s="297"/>
      <c r="N87" s="291">
        <f>N10</f>
        <v>0</v>
      </c>
      <c r="O87" s="298"/>
      <c r="P87" s="291">
        <f>P10</f>
        <v>0</v>
      </c>
      <c r="Q87" s="293">
        <f>IF(P87=0,0,((N87/P87)-1)*100)</f>
        <v>0</v>
      </c>
      <c r="R87" s="321">
        <f>R10</f>
        <v>0</v>
      </c>
      <c r="S87" s="300" t="e">
        <f>(N87/R87)-1</f>
        <v>#DIV/0!</v>
      </c>
    </row>
    <row r="88" spans="1:19">
      <c r="A88" s="268"/>
      <c r="B88" s="479" t="s">
        <v>9</v>
      </c>
      <c r="C88" s="479"/>
      <c r="D88" s="290"/>
      <c r="E88" s="291">
        <f t="shared" ref="E88:G90" si="4">E11</f>
        <v>0</v>
      </c>
      <c r="F88" s="301"/>
      <c r="G88" s="291">
        <f t="shared" si="4"/>
        <v>0</v>
      </c>
      <c r="H88" s="293">
        <f>IF(G88=0,0,((E88/G88)-1)*100)</f>
        <v>0</v>
      </c>
      <c r="I88" s="291">
        <f>I11</f>
        <v>0</v>
      </c>
      <c r="J88" s="294" t="e">
        <f>(E88/I88)-1</f>
        <v>#DIV/0!</v>
      </c>
      <c r="K88" s="302"/>
      <c r="L88" s="296" t="s">
        <v>10</v>
      </c>
      <c r="M88" s="303"/>
      <c r="N88" s="291">
        <f t="shared" ref="N88:P89" si="5">N11</f>
        <v>0</v>
      </c>
      <c r="O88" s="303"/>
      <c r="P88" s="291">
        <f t="shared" si="5"/>
        <v>0</v>
      </c>
      <c r="Q88" s="293">
        <f>IF(P88=0,0,((N88/P88)-1)*100)</f>
        <v>0</v>
      </c>
      <c r="R88" s="321">
        <f>R11</f>
        <v>0</v>
      </c>
      <c r="S88" s="300" t="e">
        <f>(N88/R88)-1</f>
        <v>#DIV/0!</v>
      </c>
    </row>
    <row r="89" spans="1:19">
      <c r="A89" s="268"/>
      <c r="B89" s="266" t="s">
        <v>11</v>
      </c>
      <c r="C89" s="266"/>
      <c r="D89" s="290"/>
      <c r="E89" s="291">
        <f t="shared" si="4"/>
        <v>0</v>
      </c>
      <c r="F89" s="301"/>
      <c r="G89" s="291">
        <f t="shared" si="4"/>
        <v>0</v>
      </c>
      <c r="H89" s="293">
        <f>IF(G89=0,0,((E89/G89)-1)*100)</f>
        <v>0</v>
      </c>
      <c r="I89" s="291">
        <f>I12</f>
        <v>0</v>
      </c>
      <c r="J89" s="294" t="e">
        <f>(E89/I89)-1</f>
        <v>#DIV/0!</v>
      </c>
      <c r="K89" s="295"/>
      <c r="L89" s="296" t="s">
        <v>12</v>
      </c>
      <c r="M89" s="297"/>
      <c r="N89" s="291">
        <f t="shared" si="5"/>
        <v>0</v>
      </c>
      <c r="O89" s="298"/>
      <c r="P89" s="291">
        <f t="shared" si="5"/>
        <v>0</v>
      </c>
      <c r="Q89" s="293">
        <f>IF(P89=0,0,((N89/P89)-1)*100)</f>
        <v>0</v>
      </c>
      <c r="R89" s="321">
        <f>R12</f>
        <v>0</v>
      </c>
      <c r="S89" s="300" t="e">
        <f>(N89/R89)-1</f>
        <v>#DIV/0!</v>
      </c>
    </row>
    <row r="90" spans="1:19">
      <c r="A90" s="268"/>
      <c r="B90" s="282" t="s">
        <v>13</v>
      </c>
      <c r="C90" s="282"/>
      <c r="D90" s="290"/>
      <c r="E90" s="291">
        <f t="shared" si="4"/>
        <v>0</v>
      </c>
      <c r="F90" s="301"/>
      <c r="G90" s="291">
        <f t="shared" si="4"/>
        <v>0</v>
      </c>
      <c r="H90" s="293">
        <f>IF(G90=0,0,((E90/G90)-1)*100)</f>
        <v>0</v>
      </c>
      <c r="I90" s="291">
        <f>I13</f>
        <v>0</v>
      </c>
      <c r="J90" s="294" t="e">
        <f>(E90/I90)-1</f>
        <v>#DIV/0!</v>
      </c>
      <c r="K90" s="295"/>
      <c r="L90" s="296"/>
      <c r="M90" s="297"/>
      <c r="N90" s="304">
        <f>SUM(N87:N89)</f>
        <v>0</v>
      </c>
      <c r="O90" s="298"/>
      <c r="P90" s="304">
        <f>SUM(P87:P89)</f>
        <v>0</v>
      </c>
      <c r="Q90" s="293">
        <f>IF(P90=0,0,((N90/P90)-1)*100)</f>
        <v>0</v>
      </c>
      <c r="R90" s="305">
        <f>SUM(R87:R89)</f>
        <v>0</v>
      </c>
      <c r="S90" s="300" t="e">
        <f>(N90/R90)-1</f>
        <v>#DIV/0!</v>
      </c>
    </row>
    <row r="91" spans="1:19">
      <c r="A91" s="268"/>
      <c r="B91" s="282"/>
      <c r="C91" s="282"/>
      <c r="D91" s="285"/>
      <c r="E91" s="306">
        <f>SUM(E87:E90)</f>
        <v>0</v>
      </c>
      <c r="F91" s="307"/>
      <c r="G91" s="306">
        <f>SUM(G87:G90)</f>
        <v>0</v>
      </c>
      <c r="H91" s="293">
        <f>IF(G91=0,0,((E91/G91)-1)*100)</f>
        <v>0</v>
      </c>
      <c r="I91" s="306">
        <f>SUM(I87:I90)</f>
        <v>0</v>
      </c>
      <c r="J91" s="294" t="e">
        <f>(E91/I91)-1</f>
        <v>#DIV/0!</v>
      </c>
      <c r="K91" s="295" t="s">
        <v>14</v>
      </c>
      <c r="L91" s="288" t="s">
        <v>15</v>
      </c>
      <c r="M91" s="297"/>
      <c r="N91" s="291"/>
      <c r="O91" s="298"/>
      <c r="P91" s="291"/>
      <c r="Q91" s="308"/>
      <c r="R91" s="299"/>
      <c r="S91" s="289"/>
    </row>
    <row r="92" spans="1:19">
      <c r="A92" s="268"/>
      <c r="B92" s="266"/>
      <c r="C92" s="266"/>
      <c r="D92" s="290"/>
      <c r="E92" s="298"/>
      <c r="F92" s="301"/>
      <c r="G92" s="298"/>
      <c r="H92" s="309"/>
      <c r="I92" s="298"/>
      <c r="J92" s="292"/>
      <c r="K92" s="295"/>
      <c r="L92" s="296" t="s">
        <v>16</v>
      </c>
      <c r="M92" s="297"/>
      <c r="N92" s="291">
        <f>N15</f>
        <v>0</v>
      </c>
      <c r="O92" s="298"/>
      <c r="P92" s="291">
        <f>P15</f>
        <v>0</v>
      </c>
      <c r="Q92" s="293">
        <f>IF(P92=0,0,((N92/P92)-1)*100)</f>
        <v>0</v>
      </c>
      <c r="R92" s="321">
        <f>R15</f>
        <v>0</v>
      </c>
      <c r="S92" s="300" t="e">
        <f>(N92/R92)-1</f>
        <v>#DIV/0!</v>
      </c>
    </row>
    <row r="93" spans="1:19">
      <c r="A93" s="268"/>
      <c r="B93" s="9"/>
      <c r="C93" s="9"/>
      <c r="D93" s="310"/>
      <c r="E93" s="310"/>
      <c r="F93" s="310"/>
      <c r="G93" s="310"/>
      <c r="H93" s="311"/>
      <c r="I93" s="310"/>
      <c r="J93" s="292"/>
      <c r="K93" s="295"/>
      <c r="L93" s="296" t="s">
        <v>119</v>
      </c>
      <c r="M93" s="297"/>
      <c r="N93" s="291">
        <f>N16</f>
        <v>0</v>
      </c>
      <c r="O93" s="298"/>
      <c r="P93" s="291">
        <f>P16</f>
        <v>0</v>
      </c>
      <c r="Q93" s="293">
        <f>IF(P93=0,0,((N93/P93)-1)*100)</f>
        <v>0</v>
      </c>
      <c r="R93" s="321">
        <f>R16</f>
        <v>0</v>
      </c>
      <c r="S93" s="300" t="e">
        <f>(N93/R93)-1</f>
        <v>#DIV/0!</v>
      </c>
    </row>
    <row r="94" spans="1:19">
      <c r="A94" s="268"/>
      <c r="B94" s="9"/>
      <c r="C94" s="9"/>
      <c r="D94" s="310"/>
      <c r="E94" s="310"/>
      <c r="F94" s="310"/>
      <c r="G94" s="310"/>
      <c r="H94" s="311"/>
      <c r="I94" s="310"/>
      <c r="J94" s="292"/>
      <c r="K94" s="312"/>
      <c r="L94" s="266"/>
      <c r="M94" s="297"/>
      <c r="N94" s="306">
        <f>SUM(N92:N93)</f>
        <v>0</v>
      </c>
      <c r="O94" s="298"/>
      <c r="P94" s="306">
        <f>SUM(P92:P93)</f>
        <v>0</v>
      </c>
      <c r="Q94" s="293">
        <f>IF(P94=0,0,((N94/P94)-1)*100)</f>
        <v>0</v>
      </c>
      <c r="R94" s="313">
        <f>SUM(R92:R93)</f>
        <v>0</v>
      </c>
      <c r="S94" s="300" t="e">
        <f>(N94/R94)-1</f>
        <v>#DIV/0!</v>
      </c>
    </row>
    <row r="95" spans="1:19">
      <c r="A95" s="268"/>
      <c r="B95" s="9"/>
      <c r="C95" s="9"/>
      <c r="D95" s="310"/>
      <c r="E95" s="310"/>
      <c r="F95" s="310"/>
      <c r="G95" s="310"/>
      <c r="H95" s="311"/>
      <c r="I95" s="310"/>
      <c r="J95" s="292"/>
      <c r="K95" s="312"/>
      <c r="L95" s="266"/>
      <c r="M95" s="297"/>
      <c r="N95" s="307"/>
      <c r="O95" s="307"/>
      <c r="P95" s="307"/>
      <c r="Q95" s="308"/>
      <c r="R95" s="314"/>
      <c r="S95" s="315"/>
    </row>
    <row r="96" spans="1:19">
      <c r="A96" s="268">
        <v>2</v>
      </c>
      <c r="B96" s="284" t="s">
        <v>17</v>
      </c>
      <c r="C96" s="282"/>
      <c r="D96" s="285"/>
      <c r="E96" s="307"/>
      <c r="F96" s="307"/>
      <c r="G96" s="307"/>
      <c r="H96" s="316"/>
      <c r="I96" s="307"/>
      <c r="J96" s="292"/>
      <c r="K96" s="287" t="s">
        <v>18</v>
      </c>
      <c r="L96" s="317" t="s">
        <v>145</v>
      </c>
      <c r="M96" s="318"/>
      <c r="N96" s="307"/>
      <c r="O96" s="307"/>
      <c r="P96" s="307"/>
      <c r="Q96" s="308"/>
      <c r="R96" s="314"/>
      <c r="S96" s="319"/>
    </row>
    <row r="97" spans="1:19">
      <c r="A97" s="268"/>
      <c r="B97" s="282" t="s">
        <v>19</v>
      </c>
      <c r="C97" s="282"/>
      <c r="D97" s="285"/>
      <c r="E97" s="291">
        <f>E20</f>
        <v>0</v>
      </c>
      <c r="F97" s="292"/>
      <c r="G97" s="291">
        <f>G20</f>
        <v>0</v>
      </c>
      <c r="H97" s="293">
        <f>IF(G97=0,0,((E97/G97)-1)*100)</f>
        <v>0</v>
      </c>
      <c r="I97" s="291">
        <f>I20</f>
        <v>0</v>
      </c>
      <c r="J97" s="294" t="e">
        <f>(E97/I97)-1</f>
        <v>#DIV/0!</v>
      </c>
      <c r="K97" s="312"/>
      <c r="L97" s="296" t="s">
        <v>20</v>
      </c>
      <c r="M97" s="318"/>
      <c r="N97" s="291">
        <f>N20</f>
        <v>0</v>
      </c>
      <c r="O97" s="298"/>
      <c r="P97" s="291">
        <f>P20</f>
        <v>0</v>
      </c>
      <c r="Q97" s="293">
        <f>IF(P97=0,0,((N97/P97)-1)*100)</f>
        <v>0</v>
      </c>
      <c r="R97" s="321">
        <f>R20</f>
        <v>0</v>
      </c>
      <c r="S97" s="300" t="e">
        <f>(N97/R97)-1</f>
        <v>#DIV/0!</v>
      </c>
    </row>
    <row r="98" spans="1:19">
      <c r="A98" s="268"/>
      <c r="B98" s="282" t="s">
        <v>21</v>
      </c>
      <c r="C98" s="282"/>
      <c r="D98" s="285"/>
      <c r="E98" s="291">
        <f>E21</f>
        <v>0</v>
      </c>
      <c r="F98" s="301"/>
      <c r="G98" s="291">
        <f>G21</f>
        <v>0</v>
      </c>
      <c r="H98" s="293">
        <f>IF(G98=0,0,((E98/G98)-1)*100)</f>
        <v>0</v>
      </c>
      <c r="I98" s="291">
        <f>I21</f>
        <v>0</v>
      </c>
      <c r="J98" s="294" t="e">
        <f>(E98/I98)-1</f>
        <v>#DIV/0!</v>
      </c>
      <c r="K98" s="295"/>
      <c r="L98" s="296" t="s">
        <v>22</v>
      </c>
      <c r="M98" s="318"/>
      <c r="N98" s="291">
        <f>N21</f>
        <v>0</v>
      </c>
      <c r="O98" s="298"/>
      <c r="P98" s="291">
        <f>P21</f>
        <v>0</v>
      </c>
      <c r="Q98" s="293">
        <f>IF(P98=0,0,((N98/P98)-1)*100)</f>
        <v>0</v>
      </c>
      <c r="R98" s="321">
        <f>R21</f>
        <v>0</v>
      </c>
      <c r="S98" s="300" t="e">
        <f>(N98/R98)-1</f>
        <v>#DIV/0!</v>
      </c>
    </row>
    <row r="99" spans="1:19">
      <c r="A99" s="268"/>
      <c r="B99" s="282" t="s">
        <v>23</v>
      </c>
      <c r="C99" s="266"/>
      <c r="D99" s="285"/>
      <c r="E99" s="291">
        <f>E22</f>
        <v>0</v>
      </c>
      <c r="F99" s="301"/>
      <c r="G99" s="291">
        <f>G22</f>
        <v>0</v>
      </c>
      <c r="H99" s="293">
        <f>IF(G99=0,0,((E99/G99)-1)*100)</f>
        <v>0</v>
      </c>
      <c r="I99" s="291">
        <f>I22</f>
        <v>0</v>
      </c>
      <c r="J99" s="294" t="e">
        <f>(E99/I99)-1</f>
        <v>#DIV/0!</v>
      </c>
      <c r="K99" s="312"/>
      <c r="L99" s="296" t="s">
        <v>24</v>
      </c>
      <c r="M99" s="318"/>
      <c r="N99" s="291">
        <f>N22</f>
        <v>0</v>
      </c>
      <c r="O99" s="298"/>
      <c r="P99" s="291">
        <f>P22</f>
        <v>0</v>
      </c>
      <c r="Q99" s="293">
        <f>IF(P99=0,0,((N99/P99)-1)*100)</f>
        <v>0</v>
      </c>
      <c r="R99" s="321">
        <f>R22</f>
        <v>0</v>
      </c>
      <c r="S99" s="300" t="e">
        <f>(N99/R99)-1</f>
        <v>#DIV/0!</v>
      </c>
    </row>
    <row r="100" spans="1:19">
      <c r="A100" s="268"/>
      <c r="B100" s="320" t="s">
        <v>25</v>
      </c>
      <c r="C100" s="282"/>
      <c r="D100" s="285"/>
      <c r="E100" s="291">
        <f>E23</f>
        <v>0</v>
      </c>
      <c r="F100" s="301"/>
      <c r="G100" s="291">
        <f>G23</f>
        <v>0</v>
      </c>
      <c r="H100" s="293">
        <f>IF(G100=0,0,((E100/G100)-1)*100)</f>
        <v>0</v>
      </c>
      <c r="I100" s="291">
        <f>I23</f>
        <v>0</v>
      </c>
      <c r="J100" s="294" t="e">
        <f>(E100/I100)-1</f>
        <v>#DIV/0!</v>
      </c>
      <c r="K100" s="312"/>
      <c r="L100" s="296" t="s">
        <v>26</v>
      </c>
      <c r="M100" s="318"/>
      <c r="N100" s="291">
        <f>N23</f>
        <v>0</v>
      </c>
      <c r="O100" s="298"/>
      <c r="P100" s="291">
        <f>P23</f>
        <v>0</v>
      </c>
      <c r="Q100" s="293">
        <f>IF(P100=0,0,((N100/P100)-1)*100)</f>
        <v>0</v>
      </c>
      <c r="R100" s="321">
        <f>R23</f>
        <v>0</v>
      </c>
      <c r="S100" s="300" t="e">
        <f>(N100/R100)-1</f>
        <v>#DIV/0!</v>
      </c>
    </row>
    <row r="101" spans="1:19">
      <c r="A101" s="268"/>
      <c r="B101" s="9"/>
      <c r="C101" s="9"/>
      <c r="E101" s="306">
        <f>SUM(E97:E100)</f>
        <v>0</v>
      </c>
      <c r="F101" s="307"/>
      <c r="G101" s="306">
        <f>SUM(G97:G100)</f>
        <v>0</v>
      </c>
      <c r="H101" s="293">
        <f>IF(G101=0,0,((E101/G101)-1)*100)</f>
        <v>0</v>
      </c>
      <c r="I101" s="306">
        <f>SUM(I97:I100)</f>
        <v>0</v>
      </c>
      <c r="J101" s="294" t="e">
        <f>(E101/I101)-1</f>
        <v>#DIV/0!</v>
      </c>
      <c r="K101" s="312"/>
      <c r="L101" s="9"/>
      <c r="M101" s="9"/>
      <c r="N101" s="306">
        <f>SUM(N97:N100)</f>
        <v>0</v>
      </c>
      <c r="O101" s="307"/>
      <c r="P101" s="306">
        <f>SUM(P97:P100)</f>
        <v>0</v>
      </c>
      <c r="Q101" s="293">
        <f>IF(P101=0,0,((N101/P101)-1)*100)</f>
        <v>0</v>
      </c>
      <c r="R101" s="313">
        <f>SUM(R97:R100)</f>
        <v>0</v>
      </c>
      <c r="S101" s="300" t="e">
        <f>(N101/R101)-1</f>
        <v>#DIV/0!</v>
      </c>
    </row>
    <row r="102" spans="1:19">
      <c r="A102" s="268"/>
      <c r="B102" s="9"/>
      <c r="C102" s="9"/>
      <c r="H102" s="311"/>
      <c r="J102" s="292"/>
      <c r="K102" s="268"/>
      <c r="L102" s="9"/>
      <c r="M102" s="318"/>
      <c r="N102" s="291"/>
      <c r="O102" s="307"/>
      <c r="P102" s="291"/>
      <c r="Q102" s="308"/>
      <c r="R102" s="321"/>
      <c r="S102" s="289"/>
    </row>
    <row r="103" spans="1:19">
      <c r="A103" s="268"/>
      <c r="B103" s="9"/>
      <c r="C103" s="9"/>
      <c r="H103" s="311"/>
      <c r="J103" s="292"/>
      <c r="K103" s="287"/>
      <c r="L103" s="296"/>
      <c r="M103" s="318"/>
      <c r="N103" s="307"/>
      <c r="O103" s="307"/>
      <c r="P103" s="307"/>
      <c r="Q103" s="308"/>
      <c r="R103" s="314"/>
      <c r="S103" s="289"/>
    </row>
    <row r="104" spans="1:19">
      <c r="A104" s="268">
        <v>3</v>
      </c>
      <c r="B104" s="284" t="s">
        <v>27</v>
      </c>
      <c r="C104" s="282"/>
      <c r="D104" s="285"/>
      <c r="E104" s="307"/>
      <c r="F104" s="307"/>
      <c r="G104" s="307"/>
      <c r="H104" s="316"/>
      <c r="I104" s="307"/>
      <c r="J104" s="292"/>
      <c r="K104" s="312">
        <v>8</v>
      </c>
      <c r="L104" s="317" t="s">
        <v>146</v>
      </c>
      <c r="M104" s="318"/>
      <c r="N104" s="307"/>
      <c r="O104" s="307"/>
      <c r="P104" s="307"/>
      <c r="Q104" s="308"/>
      <c r="R104" s="314"/>
      <c r="S104" s="289"/>
    </row>
    <row r="105" spans="1:19">
      <c r="A105" s="268"/>
      <c r="B105" s="282" t="s">
        <v>28</v>
      </c>
      <c r="C105" s="266"/>
      <c r="D105" s="285"/>
      <c r="E105" s="291">
        <f t="shared" ref="E105:E111" si="6">E28</f>
        <v>0</v>
      </c>
      <c r="F105" s="292"/>
      <c r="G105" s="291">
        <f t="shared" ref="G105:G111" si="7">G28</f>
        <v>0</v>
      </c>
      <c r="H105" s="293">
        <f t="shared" ref="H105:H112" si="8">IF(G105=0,0,((E105/G105)-1)*100)</f>
        <v>0</v>
      </c>
      <c r="I105" s="291">
        <f>I28</f>
        <v>0</v>
      </c>
      <c r="J105" s="294" t="e">
        <f>(E105/I105)-1</f>
        <v>#DIV/0!</v>
      </c>
      <c r="K105" s="312"/>
      <c r="L105" s="296" t="s">
        <v>29</v>
      </c>
      <c r="M105" s="318"/>
      <c r="N105" s="291">
        <f t="shared" ref="N105:N111" si="9">N28</f>
        <v>0</v>
      </c>
      <c r="O105" s="298"/>
      <c r="P105" s="291">
        <f t="shared" ref="P105:P111" si="10">P28</f>
        <v>0</v>
      </c>
      <c r="Q105" s="293">
        <f t="shared" ref="Q105:Q111" si="11">IF(P105=0,0,((N105/P105)-1)*100)</f>
        <v>0</v>
      </c>
      <c r="R105" s="321">
        <f t="shared" ref="R105:R111" si="12">R28</f>
        <v>0</v>
      </c>
      <c r="S105" s="300" t="e">
        <f t="shared" ref="S105:S112" si="13">(N105/R105)-1</f>
        <v>#DIV/0!</v>
      </c>
    </row>
    <row r="106" spans="1:19">
      <c r="A106" s="268"/>
      <c r="B106" s="282" t="s">
        <v>30</v>
      </c>
      <c r="C106" s="282"/>
      <c r="D106" s="285"/>
      <c r="E106" s="291">
        <f t="shared" si="6"/>
        <v>0</v>
      </c>
      <c r="F106" s="301"/>
      <c r="G106" s="291">
        <f t="shared" si="7"/>
        <v>0</v>
      </c>
      <c r="H106" s="293">
        <f t="shared" si="8"/>
        <v>0</v>
      </c>
      <c r="I106" s="291">
        <f t="shared" ref="I106:I111" si="14">I29</f>
        <v>0</v>
      </c>
      <c r="J106" s="294" t="e">
        <f t="shared" ref="J106:J112" si="15">(E106/I106)-1</f>
        <v>#DIV/0!</v>
      </c>
      <c r="K106" s="312"/>
      <c r="L106" s="296" t="s">
        <v>31</v>
      </c>
      <c r="M106" s="318"/>
      <c r="N106" s="291">
        <f t="shared" si="9"/>
        <v>0</v>
      </c>
      <c r="O106" s="298"/>
      <c r="P106" s="291">
        <f t="shared" si="10"/>
        <v>0</v>
      </c>
      <c r="Q106" s="293">
        <f t="shared" si="11"/>
        <v>0</v>
      </c>
      <c r="R106" s="321">
        <f t="shared" si="12"/>
        <v>0</v>
      </c>
      <c r="S106" s="300" t="e">
        <f t="shared" si="13"/>
        <v>#DIV/0!</v>
      </c>
    </row>
    <row r="107" spans="1:19">
      <c r="A107" s="268"/>
      <c r="B107" s="282" t="s">
        <v>32</v>
      </c>
      <c r="C107" s="266"/>
      <c r="D107" s="285"/>
      <c r="E107" s="291">
        <f t="shared" si="6"/>
        <v>0</v>
      </c>
      <c r="F107" s="301"/>
      <c r="G107" s="291">
        <f t="shared" si="7"/>
        <v>0</v>
      </c>
      <c r="H107" s="293">
        <f t="shared" si="8"/>
        <v>0</v>
      </c>
      <c r="I107" s="291">
        <f t="shared" si="14"/>
        <v>0</v>
      </c>
      <c r="J107" s="294" t="e">
        <f t="shared" si="15"/>
        <v>#DIV/0!</v>
      </c>
      <c r="K107" s="312"/>
      <c r="L107" s="296" t="s">
        <v>33</v>
      </c>
      <c r="M107" s="318"/>
      <c r="N107" s="291">
        <f t="shared" si="9"/>
        <v>0</v>
      </c>
      <c r="O107" s="298"/>
      <c r="P107" s="291">
        <f t="shared" si="10"/>
        <v>0</v>
      </c>
      <c r="Q107" s="293">
        <f t="shared" si="11"/>
        <v>0</v>
      </c>
      <c r="R107" s="321">
        <f t="shared" si="12"/>
        <v>0</v>
      </c>
      <c r="S107" s="300" t="e">
        <f t="shared" si="13"/>
        <v>#DIV/0!</v>
      </c>
    </row>
    <row r="108" spans="1:19">
      <c r="A108" s="268"/>
      <c r="B108" s="282" t="s">
        <v>80</v>
      </c>
      <c r="C108" s="266"/>
      <c r="D108" s="285"/>
      <c r="E108" s="291">
        <f t="shared" si="6"/>
        <v>0</v>
      </c>
      <c r="F108" s="301"/>
      <c r="G108" s="291">
        <f t="shared" si="7"/>
        <v>0</v>
      </c>
      <c r="H108" s="293">
        <f t="shared" si="8"/>
        <v>0</v>
      </c>
      <c r="I108" s="291">
        <f t="shared" si="14"/>
        <v>0</v>
      </c>
      <c r="J108" s="294" t="e">
        <f t="shared" si="15"/>
        <v>#DIV/0!</v>
      </c>
      <c r="K108" s="312"/>
      <c r="L108" s="296" t="s">
        <v>81</v>
      </c>
      <c r="M108" s="318"/>
      <c r="N108" s="291">
        <f t="shared" si="9"/>
        <v>0</v>
      </c>
      <c r="O108" s="298"/>
      <c r="P108" s="291">
        <f t="shared" si="10"/>
        <v>0</v>
      </c>
      <c r="Q108" s="293">
        <f t="shared" si="11"/>
        <v>0</v>
      </c>
      <c r="R108" s="321">
        <f t="shared" si="12"/>
        <v>0</v>
      </c>
      <c r="S108" s="300" t="e">
        <f t="shared" si="13"/>
        <v>#DIV/0!</v>
      </c>
    </row>
    <row r="109" spans="1:19">
      <c r="A109" s="268"/>
      <c r="B109" s="282" t="s">
        <v>34</v>
      </c>
      <c r="C109" s="266"/>
      <c r="D109" s="285"/>
      <c r="E109" s="291">
        <f t="shared" si="6"/>
        <v>0</v>
      </c>
      <c r="F109" s="301"/>
      <c r="G109" s="291">
        <f t="shared" si="7"/>
        <v>0</v>
      </c>
      <c r="H109" s="293">
        <f t="shared" si="8"/>
        <v>0</v>
      </c>
      <c r="I109" s="291">
        <f t="shared" si="14"/>
        <v>0</v>
      </c>
      <c r="J109" s="294" t="e">
        <f t="shared" si="15"/>
        <v>#DIV/0!</v>
      </c>
      <c r="K109" s="312"/>
      <c r="L109" s="296" t="s">
        <v>35</v>
      </c>
      <c r="M109" s="318"/>
      <c r="N109" s="291">
        <f t="shared" si="9"/>
        <v>0</v>
      </c>
      <c r="O109" s="298"/>
      <c r="P109" s="291">
        <f t="shared" si="10"/>
        <v>0</v>
      </c>
      <c r="Q109" s="293">
        <f t="shared" si="11"/>
        <v>0</v>
      </c>
      <c r="R109" s="321">
        <f t="shared" si="12"/>
        <v>0</v>
      </c>
      <c r="S109" s="300" t="e">
        <f t="shared" si="13"/>
        <v>#DIV/0!</v>
      </c>
    </row>
    <row r="110" spans="1:19">
      <c r="A110" s="268"/>
      <c r="B110" s="282" t="s">
        <v>36</v>
      </c>
      <c r="C110" s="266"/>
      <c r="D110" s="285"/>
      <c r="E110" s="291">
        <f t="shared" si="6"/>
        <v>0</v>
      </c>
      <c r="F110" s="301"/>
      <c r="G110" s="291">
        <f t="shared" si="7"/>
        <v>0</v>
      </c>
      <c r="H110" s="293">
        <f t="shared" si="8"/>
        <v>0</v>
      </c>
      <c r="I110" s="291">
        <f t="shared" si="14"/>
        <v>0</v>
      </c>
      <c r="J110" s="294" t="e">
        <f t="shared" si="15"/>
        <v>#DIV/0!</v>
      </c>
      <c r="K110" s="312"/>
      <c r="L110" s="296" t="s">
        <v>37</v>
      </c>
      <c r="M110" s="318"/>
      <c r="N110" s="291">
        <f t="shared" si="9"/>
        <v>0</v>
      </c>
      <c r="O110" s="298"/>
      <c r="P110" s="291">
        <f t="shared" si="10"/>
        <v>0</v>
      </c>
      <c r="Q110" s="293">
        <f t="shared" si="11"/>
        <v>0</v>
      </c>
      <c r="R110" s="321">
        <f t="shared" si="12"/>
        <v>0</v>
      </c>
      <c r="S110" s="300" t="e">
        <f t="shared" si="13"/>
        <v>#DIV/0!</v>
      </c>
    </row>
    <row r="111" spans="1:19">
      <c r="A111" s="268"/>
      <c r="B111" s="282" t="s">
        <v>38</v>
      </c>
      <c r="C111" s="266"/>
      <c r="D111" s="285"/>
      <c r="E111" s="291">
        <f t="shared" si="6"/>
        <v>0</v>
      </c>
      <c r="F111" s="301"/>
      <c r="G111" s="291">
        <f t="shared" si="7"/>
        <v>0</v>
      </c>
      <c r="H111" s="293">
        <f t="shared" si="8"/>
        <v>0</v>
      </c>
      <c r="I111" s="291">
        <f t="shared" si="14"/>
        <v>0</v>
      </c>
      <c r="J111" s="294" t="e">
        <f t="shared" si="15"/>
        <v>#DIV/0!</v>
      </c>
      <c r="K111" s="312"/>
      <c r="L111" s="296" t="s">
        <v>39</v>
      </c>
      <c r="M111" s="318"/>
      <c r="N111" s="291">
        <f t="shared" si="9"/>
        <v>0</v>
      </c>
      <c r="O111" s="298"/>
      <c r="P111" s="291">
        <f t="shared" si="10"/>
        <v>0</v>
      </c>
      <c r="Q111" s="293">
        <f t="shared" si="11"/>
        <v>0</v>
      </c>
      <c r="R111" s="321">
        <f t="shared" si="12"/>
        <v>0</v>
      </c>
      <c r="S111" s="300" t="e">
        <f t="shared" si="13"/>
        <v>#DIV/0!</v>
      </c>
    </row>
    <row r="112" spans="1:19">
      <c r="A112" s="268"/>
      <c r="B112" s="282"/>
      <c r="C112" s="282"/>
      <c r="D112" s="285"/>
      <c r="E112" s="306">
        <f>SUM(E105:E111)</f>
        <v>0</v>
      </c>
      <c r="F112" s="307"/>
      <c r="G112" s="306">
        <f>SUM(G105:G111)</f>
        <v>0</v>
      </c>
      <c r="H112" s="293">
        <f t="shared" si="8"/>
        <v>0</v>
      </c>
      <c r="I112" s="306">
        <f>SUM(I105:I111)</f>
        <v>0</v>
      </c>
      <c r="J112" s="294" t="e">
        <f t="shared" si="15"/>
        <v>#DIV/0!</v>
      </c>
      <c r="K112" s="312"/>
      <c r="L112" s="9"/>
      <c r="M112" s="318"/>
      <c r="N112" s="306">
        <f>SUM(N105:N111)</f>
        <v>0</v>
      </c>
      <c r="O112" s="307"/>
      <c r="P112" s="306">
        <f>SUM(P105:P111)</f>
        <v>0</v>
      </c>
      <c r="Q112" s="293">
        <f>IF(P112=0,0,((N112/P112)-1)*100)</f>
        <v>0</v>
      </c>
      <c r="R112" s="313">
        <f>SUM(R105:R111)</f>
        <v>0</v>
      </c>
      <c r="S112" s="300" t="e">
        <f t="shared" si="13"/>
        <v>#DIV/0!</v>
      </c>
    </row>
    <row r="113" spans="1:19">
      <c r="A113" s="268"/>
      <c r="B113" s="9"/>
      <c r="C113" s="9"/>
      <c r="H113" s="311"/>
      <c r="J113" s="292"/>
      <c r="K113" s="268"/>
      <c r="L113" s="296"/>
      <c r="M113" s="297"/>
      <c r="N113" s="307"/>
      <c r="O113" s="301"/>
      <c r="P113" s="307"/>
      <c r="Q113" s="308"/>
      <c r="R113" s="314"/>
      <c r="S113" s="289"/>
    </row>
    <row r="114" spans="1:19">
      <c r="A114" s="268">
        <v>4</v>
      </c>
      <c r="B114" s="284" t="s">
        <v>40</v>
      </c>
      <c r="C114" s="282"/>
      <c r="D114" s="285"/>
      <c r="E114" s="307"/>
      <c r="F114" s="307"/>
      <c r="G114" s="307"/>
      <c r="H114" s="316"/>
      <c r="I114" s="307"/>
      <c r="J114" s="292"/>
      <c r="K114" s="312">
        <v>9</v>
      </c>
      <c r="L114" s="317" t="s">
        <v>147</v>
      </c>
      <c r="M114" s="297"/>
      <c r="N114" s="301"/>
      <c r="O114" s="301"/>
      <c r="P114" s="301"/>
      <c r="Q114" s="308"/>
      <c r="R114" s="314"/>
      <c r="S114" s="289"/>
    </row>
    <row r="115" spans="1:19">
      <c r="A115" s="268"/>
      <c r="B115" s="282" t="s">
        <v>155</v>
      </c>
      <c r="C115" s="282"/>
      <c r="D115" s="285"/>
      <c r="E115" s="291">
        <f>E38</f>
        <v>0</v>
      </c>
      <c r="F115" s="301"/>
      <c r="G115" s="291">
        <f>G38</f>
        <v>0</v>
      </c>
      <c r="H115" s="293">
        <f>IF(G115=0,0,((E115/G115)-1)*100)</f>
        <v>0</v>
      </c>
      <c r="I115" s="291">
        <f>I38</f>
        <v>0</v>
      </c>
      <c r="J115" s="292"/>
      <c r="K115" s="312"/>
      <c r="L115" s="296" t="s">
        <v>158</v>
      </c>
      <c r="M115" s="297"/>
      <c r="N115" s="291">
        <f>N38</f>
        <v>0</v>
      </c>
      <c r="O115" s="298"/>
      <c r="P115" s="291">
        <f>P38</f>
        <v>0</v>
      </c>
      <c r="Q115" s="293">
        <f>IF(P115=0,0,((N115/P115)-1)*100)</f>
        <v>0</v>
      </c>
      <c r="R115" s="321">
        <f>R38</f>
        <v>0</v>
      </c>
      <c r="S115" s="289"/>
    </row>
    <row r="116" spans="1:19">
      <c r="A116" s="268"/>
      <c r="B116" s="282" t="s">
        <v>41</v>
      </c>
      <c r="C116" s="282"/>
      <c r="D116" s="285"/>
      <c r="E116" s="291">
        <f>E39</f>
        <v>0</v>
      </c>
      <c r="F116" s="301"/>
      <c r="G116" s="291">
        <f>G39</f>
        <v>0</v>
      </c>
      <c r="H116" s="293">
        <f>IF(G116=0,0,((E116/G116)-1)*100)</f>
        <v>0</v>
      </c>
      <c r="I116" s="291">
        <f>I39</f>
        <v>0</v>
      </c>
      <c r="J116" s="294" t="e">
        <f>(E116/I116)-1</f>
        <v>#DIV/0!</v>
      </c>
      <c r="K116" s="295"/>
      <c r="L116" s="282" t="s">
        <v>42</v>
      </c>
      <c r="M116" s="318"/>
      <c r="N116" s="291">
        <f>N39</f>
        <v>0</v>
      </c>
      <c r="O116" s="298"/>
      <c r="P116" s="291">
        <f>P39</f>
        <v>0</v>
      </c>
      <c r="Q116" s="293">
        <f>IF(P116=0,0,((N116/P116)-1)*100)</f>
        <v>0</v>
      </c>
      <c r="R116" s="321">
        <f>R39</f>
        <v>0</v>
      </c>
      <c r="S116" s="300" t="e">
        <f>(N116/R116)-1</f>
        <v>#DIV/0!</v>
      </c>
    </row>
    <row r="117" spans="1:19">
      <c r="A117" s="268"/>
      <c r="B117" s="282" t="s">
        <v>43</v>
      </c>
      <c r="C117" s="282"/>
      <c r="D117" s="285"/>
      <c r="E117" s="291">
        <f>E40</f>
        <v>0</v>
      </c>
      <c r="F117" s="301"/>
      <c r="G117" s="291">
        <f>G40</f>
        <v>0</v>
      </c>
      <c r="H117" s="293">
        <f>IF(G117=0,0,((E117/G117)-1)*100)</f>
        <v>0</v>
      </c>
      <c r="I117" s="291">
        <f>I40</f>
        <v>0</v>
      </c>
      <c r="J117" s="294" t="e">
        <f>(E117/I117)-1</f>
        <v>#DIV/0!</v>
      </c>
      <c r="K117" s="295"/>
      <c r="L117" s="282" t="s">
        <v>44</v>
      </c>
      <c r="M117" s="318"/>
      <c r="N117" s="291">
        <f>N40</f>
        <v>0</v>
      </c>
      <c r="O117" s="298"/>
      <c r="P117" s="291">
        <f>P40</f>
        <v>0</v>
      </c>
      <c r="Q117" s="293">
        <f>IF(P117=0,0,((N117/P117)-1)*100)</f>
        <v>0</v>
      </c>
      <c r="R117" s="321">
        <f>R40</f>
        <v>0</v>
      </c>
      <c r="S117" s="300" t="e">
        <f>(N117/R117)-1</f>
        <v>#DIV/0!</v>
      </c>
    </row>
    <row r="118" spans="1:19">
      <c r="A118" s="268"/>
      <c r="B118" s="282"/>
      <c r="C118" s="282"/>
      <c r="D118" s="285"/>
      <c r="E118" s="306">
        <f>SUM(E115:E117)</f>
        <v>0</v>
      </c>
      <c r="F118" s="307"/>
      <c r="G118" s="306">
        <f>SUM(G115:G117)</f>
        <v>0</v>
      </c>
      <c r="H118" s="293">
        <f>IF(G118=0,0,((E118/G118)-1)*100)</f>
        <v>0</v>
      </c>
      <c r="I118" s="306">
        <f>SUM(I115:I117)</f>
        <v>0</v>
      </c>
      <c r="J118" s="294" t="e">
        <f>(E118/I118)-1</f>
        <v>#DIV/0!</v>
      </c>
      <c r="K118" s="268"/>
      <c r="L118" s="9"/>
      <c r="M118" s="318"/>
      <c r="N118" s="306">
        <f>SUM(N115:N117)</f>
        <v>0</v>
      </c>
      <c r="O118" s="307"/>
      <c r="P118" s="306">
        <f>SUM(P115:P117)</f>
        <v>0</v>
      </c>
      <c r="Q118" s="293">
        <f>IF(P118=0,0,((N118/P118)-1)*100)</f>
        <v>0</v>
      </c>
      <c r="R118" s="313">
        <f>SUM(R115:R117)</f>
        <v>0</v>
      </c>
      <c r="S118" s="300" t="e">
        <f>(N118/R118)-1</f>
        <v>#DIV/0!</v>
      </c>
    </row>
    <row r="119" spans="1:19">
      <c r="A119" s="268"/>
      <c r="B119" s="9"/>
      <c r="C119" s="9"/>
      <c r="H119" s="311"/>
      <c r="J119" s="292"/>
      <c r="K119" s="268"/>
      <c r="L119" s="9"/>
      <c r="M119" s="9"/>
      <c r="N119" s="9"/>
      <c r="O119" s="9"/>
      <c r="P119" s="9"/>
      <c r="Q119" s="9"/>
      <c r="R119" s="322"/>
      <c r="S119" s="289"/>
    </row>
    <row r="120" spans="1:19">
      <c r="A120" s="323">
        <v>59</v>
      </c>
      <c r="B120" s="284" t="s">
        <v>49</v>
      </c>
      <c r="C120" s="9"/>
      <c r="E120" s="291">
        <f>E43</f>
        <v>0</v>
      </c>
      <c r="F120" s="301"/>
      <c r="G120" s="291">
        <f>G43</f>
        <v>0</v>
      </c>
      <c r="H120" s="293">
        <f>IF(G120=0,0,((E120/G120)-1)*100)</f>
        <v>0</v>
      </c>
      <c r="I120" s="291">
        <f>I43</f>
        <v>0</v>
      </c>
      <c r="J120" s="294" t="e">
        <f>(E120/I120)-1</f>
        <v>#DIV/0!</v>
      </c>
      <c r="K120" s="323" t="s">
        <v>50</v>
      </c>
      <c r="L120" s="324" t="s">
        <v>51</v>
      </c>
      <c r="M120" s="318"/>
      <c r="N120" s="291">
        <f>N43</f>
        <v>0</v>
      </c>
      <c r="O120" s="298"/>
      <c r="P120" s="291">
        <f>P43</f>
        <v>0</v>
      </c>
      <c r="Q120" s="293">
        <f>IF(P120=0,0,((N120/P120)-1)*100)</f>
        <v>0</v>
      </c>
      <c r="R120" s="321">
        <f>R43</f>
        <v>0</v>
      </c>
      <c r="S120" s="319"/>
    </row>
    <row r="121" spans="1:19">
      <c r="A121" s="268"/>
      <c r="B121" s="282"/>
      <c r="C121" s="282"/>
      <c r="D121" s="285"/>
      <c r="E121" s="290"/>
      <c r="F121" s="290"/>
      <c r="G121" s="290"/>
      <c r="H121" s="326"/>
      <c r="I121" s="290"/>
      <c r="J121" s="296"/>
      <c r="K121" s="268"/>
      <c r="L121" s="9"/>
      <c r="M121" s="9"/>
      <c r="N121" s="9"/>
      <c r="O121" s="9"/>
      <c r="P121" s="9"/>
      <c r="Q121" s="9"/>
      <c r="R121" s="322"/>
      <c r="S121" s="319"/>
    </row>
    <row r="122" spans="1:19" ht="15.75" thickBot="1">
      <c r="A122" s="268"/>
      <c r="B122" s="270" t="s">
        <v>52</v>
      </c>
      <c r="C122" s="282"/>
      <c r="D122" s="285"/>
      <c r="E122" s="327">
        <f>E91+E101+E112+E118+E120</f>
        <v>0</v>
      </c>
      <c r="F122" s="325"/>
      <c r="G122" s="327">
        <f>G91+G101+G112+G118+G120</f>
        <v>0</v>
      </c>
      <c r="H122" s="293">
        <f>IF(G122=0,0,((E122/G122)-1)*100)</f>
        <v>0</v>
      </c>
      <c r="I122" s="327">
        <f>I91+I101+I112+I118+I120</f>
        <v>0</v>
      </c>
      <c r="J122" s="292"/>
      <c r="K122" s="268"/>
      <c r="L122" s="270" t="s">
        <v>52</v>
      </c>
      <c r="M122" s="266"/>
      <c r="N122" s="327">
        <f>N90+N94+N101+N112+N120+N118</f>
        <v>0</v>
      </c>
      <c r="O122" s="307"/>
      <c r="P122" s="327">
        <f>P90+P94+P101+P112+P120+P118</f>
        <v>0</v>
      </c>
      <c r="Q122" s="293">
        <f>IF(P122=0,0,((N122/P122)-1)*100)</f>
        <v>0</v>
      </c>
      <c r="R122" s="328">
        <f>R90+R94+R101+R112+R120+R118</f>
        <v>0</v>
      </c>
      <c r="S122" s="300" t="e">
        <f>(N127/R127)-1</f>
        <v>#DIV/0!</v>
      </c>
    </row>
    <row r="123" spans="1:19" ht="15.75" thickTop="1">
      <c r="A123" s="268"/>
      <c r="B123" s="282"/>
      <c r="C123" s="282"/>
      <c r="D123" s="285"/>
      <c r="H123" s="311"/>
      <c r="J123" s="292"/>
      <c r="K123" s="268"/>
      <c r="L123" s="9"/>
      <c r="M123" s="9"/>
      <c r="N123" s="9"/>
      <c r="O123" s="9"/>
      <c r="P123" s="9"/>
      <c r="Q123" s="9"/>
      <c r="R123" s="329"/>
      <c r="S123" s="300" t="e">
        <f>(N128/R128)-1</f>
        <v>#DIV/0!</v>
      </c>
    </row>
    <row r="124" spans="1:19">
      <c r="A124" s="268"/>
      <c r="B124" s="270" t="s">
        <v>53</v>
      </c>
      <c r="C124" s="270"/>
      <c r="D124" s="270"/>
      <c r="E124" s="330">
        <f>E122</f>
        <v>0</v>
      </c>
      <c r="F124" s="331"/>
      <c r="G124" s="330">
        <f>G122</f>
        <v>0</v>
      </c>
      <c r="H124" s="293">
        <f>IF(G124=0,0,((E124/G124)-1)*100)</f>
        <v>0</v>
      </c>
      <c r="I124" s="330">
        <f>I122</f>
        <v>0</v>
      </c>
      <c r="J124" s="292"/>
      <c r="K124" s="268"/>
      <c r="L124" s="9"/>
      <c r="M124" s="9"/>
      <c r="N124" s="9"/>
      <c r="O124" s="9"/>
      <c r="P124" s="9"/>
      <c r="Q124" s="9"/>
      <c r="R124" s="329"/>
      <c r="S124" s="300" t="e">
        <f>(N129/R129)-1</f>
        <v>#DIV/0!</v>
      </c>
    </row>
    <row r="125" spans="1:19">
      <c r="A125" s="268"/>
      <c r="B125" s="270" t="s">
        <v>54</v>
      </c>
      <c r="C125" s="270"/>
      <c r="D125" s="270"/>
      <c r="E125" s="332">
        <f>+N122</f>
        <v>0</v>
      </c>
      <c r="F125" s="331"/>
      <c r="G125" s="332">
        <f>+P122</f>
        <v>0</v>
      </c>
      <c r="H125" s="293">
        <f>IF(G125=0,0,((E125/G125)-1)*100)</f>
        <v>0</v>
      </c>
      <c r="I125" s="332">
        <f>+R122</f>
        <v>0</v>
      </c>
      <c r="J125" s="292"/>
      <c r="K125" s="268"/>
      <c r="L125" s="9"/>
      <c r="M125" s="9"/>
      <c r="N125" s="9"/>
      <c r="O125" s="9"/>
      <c r="P125" s="9"/>
      <c r="Q125" s="9"/>
      <c r="R125" s="329"/>
      <c r="S125" s="300" t="e">
        <f>(N131/R131)-1</f>
        <v>#DIV/0!</v>
      </c>
    </row>
    <row r="126" spans="1:19" ht="15.75" thickBot="1">
      <c r="A126" s="268"/>
      <c r="B126" s="270" t="s">
        <v>55</v>
      </c>
      <c r="C126" s="270"/>
      <c r="D126" s="270"/>
      <c r="E126" s="333">
        <f>E124-E125</f>
        <v>0</v>
      </c>
      <c r="F126" s="331"/>
      <c r="G126" s="333">
        <f>G124-G125</f>
        <v>0</v>
      </c>
      <c r="H126" s="293">
        <f>IF(G126=0,0,((E126/G126)-1)*100)</f>
        <v>0</v>
      </c>
      <c r="I126" s="333">
        <f>I124-I125</f>
        <v>0</v>
      </c>
      <c r="J126" s="292"/>
      <c r="K126" s="295">
        <v>10</v>
      </c>
      <c r="L126" s="317" t="s">
        <v>148</v>
      </c>
      <c r="M126" s="334" t="s">
        <v>127</v>
      </c>
      <c r="N126" s="334" t="str">
        <f>N49</f>
        <v>עלות</v>
      </c>
      <c r="O126" s="307"/>
      <c r="P126" s="291"/>
      <c r="Q126" s="308"/>
      <c r="R126" s="299"/>
      <c r="S126" s="289"/>
    </row>
    <row r="127" spans="1:19" ht="16.5" thickTop="1" thickBot="1">
      <c r="A127" s="335"/>
      <c r="B127" s="336" t="s">
        <v>134</v>
      </c>
      <c r="C127" s="337"/>
      <c r="D127" s="266"/>
      <c r="E127" s="338" t="str">
        <f>IF(E126=0,"תקין","לא תקין")</f>
        <v>תקין</v>
      </c>
      <c r="F127" s="266"/>
      <c r="G127" s="338" t="str">
        <f>IF(G126=0,"תקין","לא תקין")</f>
        <v>תקין</v>
      </c>
      <c r="H127" s="266"/>
      <c r="I127" s="266"/>
      <c r="J127" s="292"/>
      <c r="K127" s="295"/>
      <c r="L127" s="296" t="s">
        <v>46</v>
      </c>
      <c r="M127" s="339">
        <f t="shared" ref="M127:N129" si="16">M50</f>
        <v>0</v>
      </c>
      <c r="N127" s="291">
        <f t="shared" si="16"/>
        <v>0</v>
      </c>
      <c r="O127" s="298"/>
      <c r="P127" s="291">
        <f>P50</f>
        <v>0</v>
      </c>
      <c r="Q127" s="293">
        <f>IF(P127=0,0,((N127/P127)-1)*100)</f>
        <v>0</v>
      </c>
      <c r="R127" s="321">
        <f>R50</f>
        <v>0</v>
      </c>
      <c r="S127" s="289"/>
    </row>
    <row r="128" spans="1:19">
      <c r="A128" s="268"/>
      <c r="B128" s="8" t="str">
        <f>B51</f>
        <v>תעריף ארנונת ועד מקומי  למ"ר</v>
      </c>
      <c r="C128" s="9"/>
      <c r="E128" s="376">
        <f>E51</f>
        <v>0</v>
      </c>
      <c r="F128" s="376"/>
      <c r="G128" s="376">
        <f>G51</f>
        <v>0</v>
      </c>
      <c r="J128" s="292"/>
      <c r="K128" s="295"/>
      <c r="L128" s="296" t="s">
        <v>47</v>
      </c>
      <c r="M128" s="339">
        <f t="shared" si="16"/>
        <v>0</v>
      </c>
      <c r="N128" s="291">
        <f t="shared" si="16"/>
        <v>0</v>
      </c>
      <c r="O128" s="298"/>
      <c r="P128" s="291">
        <f>P51</f>
        <v>0</v>
      </c>
      <c r="Q128" s="293">
        <f>IF(P128=0,0,((N128/P128)-1)*100)</f>
        <v>0</v>
      </c>
      <c r="R128" s="321">
        <f>R51</f>
        <v>0</v>
      </c>
      <c r="S128" s="300" t="e">
        <f>(N120/R120)-1</f>
        <v>#DIV/0!</v>
      </c>
    </row>
    <row r="129" spans="1:19">
      <c r="A129" s="268"/>
      <c r="B129" s="8" t="str">
        <f>B52</f>
        <v xml:space="preserve">תעריף אגרת שמירה לחודש:  </v>
      </c>
      <c r="C129" s="9"/>
      <c r="E129" s="376">
        <f t="shared" ref="E129:G132" si="17">E52</f>
        <v>0</v>
      </c>
      <c r="F129" s="376"/>
      <c r="G129" s="376">
        <f t="shared" si="17"/>
        <v>0</v>
      </c>
      <c r="J129" s="292"/>
      <c r="K129" s="295"/>
      <c r="L129" s="296" t="s">
        <v>48</v>
      </c>
      <c r="M129" s="339">
        <f t="shared" si="16"/>
        <v>0</v>
      </c>
      <c r="N129" s="291">
        <f t="shared" si="16"/>
        <v>0</v>
      </c>
      <c r="O129" s="298"/>
      <c r="P129" s="291">
        <f>P52</f>
        <v>0</v>
      </c>
      <c r="Q129" s="293">
        <f>IF(P129=0,0,((N129/P129)-1)*100)</f>
        <v>0</v>
      </c>
      <c r="R129" s="321">
        <f>R52</f>
        <v>0</v>
      </c>
      <c r="S129" s="289"/>
    </row>
    <row r="130" spans="1:19">
      <c r="A130" s="268"/>
      <c r="B130" s="8" t="str">
        <f>B53</f>
        <v>תעריף ארנונת מועצה   למ"ר</v>
      </c>
      <c r="C130" s="9"/>
      <c r="E130" s="376">
        <f t="shared" si="17"/>
        <v>0</v>
      </c>
      <c r="F130" s="376"/>
      <c r="G130" s="376">
        <f t="shared" si="17"/>
        <v>0</v>
      </c>
      <c r="J130" s="292"/>
      <c r="K130" s="295"/>
      <c r="L130" s="8" t="str">
        <f>L53</f>
        <v>מפעלים - פרק 9</v>
      </c>
      <c r="M130" s="339">
        <f t="shared" ref="M130:R130" si="18">M53</f>
        <v>0</v>
      </c>
      <c r="N130" s="291">
        <f t="shared" si="18"/>
        <v>0</v>
      </c>
      <c r="O130" s="298"/>
      <c r="P130" s="291">
        <f t="shared" si="18"/>
        <v>0</v>
      </c>
      <c r="Q130" s="293"/>
      <c r="R130" s="321">
        <f t="shared" si="18"/>
        <v>0</v>
      </c>
      <c r="S130" s="289"/>
    </row>
    <row r="131" spans="1:19" ht="15.75" thickBot="1">
      <c r="A131" s="268"/>
      <c r="B131" s="8" t="str">
        <f>B54</f>
        <v>הגביה של הוועד עבור ארנונת מועצה</v>
      </c>
      <c r="C131" s="9"/>
      <c r="E131" s="376">
        <f t="shared" si="17"/>
        <v>0</v>
      </c>
      <c r="F131" s="376"/>
      <c r="G131" s="376">
        <f t="shared" si="17"/>
        <v>0</v>
      </c>
      <c r="J131" s="292"/>
      <c r="K131" s="295"/>
      <c r="L131" s="296" t="s">
        <v>71</v>
      </c>
      <c r="M131" s="339"/>
      <c r="N131" s="327">
        <f>SUM(N127:N130)</f>
        <v>0</v>
      </c>
      <c r="O131" s="307"/>
      <c r="P131" s="327">
        <f>SUM(P127:P130)</f>
        <v>0</v>
      </c>
      <c r="Q131" s="293">
        <f>IF(P131=0,0,((N131/P131)-1)*100)</f>
        <v>0</v>
      </c>
      <c r="R131" s="328">
        <f>SUM(R127:R130)</f>
        <v>0</v>
      </c>
      <c r="S131" s="289"/>
    </row>
    <row r="132" spans="1:19" ht="15.75" thickTop="1">
      <c r="A132" s="275"/>
      <c r="B132" s="8" t="str">
        <f>B55</f>
        <v>שטח במ"ר לחיוב בארנונת ועד מקומי</v>
      </c>
      <c r="C132" s="340"/>
      <c r="D132" s="340"/>
      <c r="E132" s="382">
        <f t="shared" si="17"/>
        <v>0</v>
      </c>
      <c r="F132" s="340"/>
      <c r="G132" s="382">
        <f t="shared" si="17"/>
        <v>0</v>
      </c>
      <c r="H132" s="340"/>
      <c r="I132" s="340"/>
      <c r="J132" s="341"/>
      <c r="K132" s="275"/>
      <c r="L132" s="340"/>
      <c r="M132" s="340"/>
      <c r="N132" s="340"/>
      <c r="O132" s="340"/>
      <c r="P132" s="340"/>
      <c r="Q132" s="340"/>
      <c r="R132" s="342"/>
      <c r="S132" s="343"/>
    </row>
    <row r="133" spans="1:19">
      <c r="A133" s="344"/>
      <c r="B133" s="345"/>
      <c r="C133" s="345"/>
      <c r="D133" s="345"/>
      <c r="E133" s="345"/>
      <c r="F133" s="345"/>
      <c r="G133" s="345"/>
      <c r="H133" s="345"/>
      <c r="I133" s="346"/>
      <c r="J133" s="292"/>
      <c r="K133" s="344"/>
      <c r="L133" s="345"/>
      <c r="M133" s="347" t="s">
        <v>128</v>
      </c>
      <c r="N133" s="345"/>
      <c r="O133" s="345"/>
      <c r="P133" s="345"/>
      <c r="Q133" s="345"/>
      <c r="R133" s="346"/>
      <c r="S133" s="292"/>
    </row>
    <row r="134" spans="1:19">
      <c r="A134" s="268"/>
      <c r="B134" s="348" t="str">
        <f>B57</f>
        <v>אושר בישיבת  הוועד בתאריך</v>
      </c>
      <c r="C134" s="9"/>
      <c r="D134" s="9"/>
      <c r="E134" s="480">
        <f>E57</f>
        <v>0</v>
      </c>
      <c r="F134" s="480"/>
      <c r="G134" s="480"/>
      <c r="H134" s="9"/>
      <c r="I134" s="329"/>
      <c r="J134" s="292"/>
      <c r="K134" s="268">
        <v>1</v>
      </c>
      <c r="L134" s="9" t="s">
        <v>129</v>
      </c>
      <c r="M134" s="9"/>
      <c r="N134" s="349">
        <f>N57</f>
        <v>0</v>
      </c>
      <c r="O134" s="9"/>
      <c r="P134" s="9" t="s">
        <v>121</v>
      </c>
      <c r="Q134" s="9"/>
      <c r="R134" s="370" t="str">
        <f>R57</f>
        <v/>
      </c>
      <c r="S134" s="350"/>
    </row>
    <row r="135" spans="1:19">
      <c r="A135" s="268"/>
      <c r="B135" s="9"/>
      <c r="C135" s="9"/>
      <c r="D135" s="9"/>
      <c r="E135" s="345"/>
      <c r="F135" s="345"/>
      <c r="G135" s="345"/>
      <c r="H135" s="9"/>
      <c r="I135" s="329"/>
      <c r="J135" s="296"/>
      <c r="K135" s="268">
        <v>2</v>
      </c>
      <c r="L135" s="9" t="s">
        <v>130</v>
      </c>
      <c r="M135" s="9"/>
      <c r="N135" s="349">
        <f>N58</f>
        <v>0</v>
      </c>
      <c r="O135" s="9"/>
      <c r="P135" s="9" t="s">
        <v>121</v>
      </c>
      <c r="Q135" s="350"/>
      <c r="R135" s="370" t="str">
        <f>R58</f>
        <v/>
      </c>
      <c r="S135" s="351"/>
    </row>
    <row r="136" spans="1:19">
      <c r="A136" s="268"/>
      <c r="B136" s="348" t="str">
        <f>B59</f>
        <v>שם יו"ר הוועד</v>
      </c>
      <c r="C136" s="9"/>
      <c r="D136" s="9"/>
      <c r="E136" s="481">
        <f>E59</f>
        <v>0</v>
      </c>
      <c r="F136" s="481"/>
      <c r="G136" s="481"/>
      <c r="H136" s="9"/>
      <c r="I136" s="329"/>
      <c r="J136" s="292"/>
      <c r="K136" s="268">
        <v>3</v>
      </c>
      <c r="L136" s="9" t="s">
        <v>131</v>
      </c>
      <c r="M136" s="9"/>
      <c r="N136" s="349">
        <f>N59</f>
        <v>0</v>
      </c>
      <c r="O136" s="9"/>
      <c r="P136" s="9" t="s">
        <v>121</v>
      </c>
      <c r="Q136" s="350"/>
      <c r="R136" s="370" t="str">
        <f>R59</f>
        <v/>
      </c>
      <c r="S136" s="351"/>
    </row>
    <row r="137" spans="1:19">
      <c r="A137" s="268"/>
      <c r="B137" s="9"/>
      <c r="C137" s="9"/>
      <c r="D137" s="9"/>
      <c r="E137" s="9"/>
      <c r="F137" s="9"/>
      <c r="G137" s="9"/>
      <c r="H137" s="351"/>
      <c r="I137" s="352"/>
      <c r="J137" s="351"/>
      <c r="K137" s="268">
        <v>4</v>
      </c>
      <c r="L137" s="9" t="s">
        <v>131</v>
      </c>
      <c r="M137" s="9"/>
      <c r="N137" s="9"/>
      <c r="O137" s="9"/>
      <c r="P137" s="9" t="s">
        <v>121</v>
      </c>
      <c r="Q137" s="350"/>
      <c r="R137" s="370" t="str">
        <f>R60</f>
        <v/>
      </c>
      <c r="S137" s="351"/>
    </row>
    <row r="138" spans="1:19">
      <c r="A138" s="268"/>
      <c r="B138" s="348" t="str">
        <f>B61</f>
        <v>חתימת  הוועד ויו"ר ועד</v>
      </c>
      <c r="C138" s="9"/>
      <c r="D138" s="350"/>
      <c r="E138" s="482"/>
      <c r="F138" s="482"/>
      <c r="G138" s="482"/>
      <c r="H138" s="350"/>
      <c r="I138" s="353"/>
      <c r="J138" s="350"/>
      <c r="K138" s="354"/>
      <c r="L138" s="348"/>
      <c r="M138" s="350"/>
      <c r="N138" s="350"/>
      <c r="O138" s="350"/>
      <c r="P138" s="350"/>
      <c r="Q138" s="350"/>
      <c r="R138" s="353"/>
      <c r="S138" s="351"/>
    </row>
    <row r="139" spans="1:19">
      <c r="A139" s="275"/>
      <c r="B139" s="340"/>
      <c r="C139" s="340"/>
      <c r="D139" s="340"/>
      <c r="E139" s="340"/>
      <c r="F139" s="340"/>
      <c r="G139" s="340"/>
      <c r="H139" s="340"/>
      <c r="I139" s="342"/>
      <c r="K139" s="275"/>
      <c r="L139" s="340"/>
      <c r="M139" s="340"/>
      <c r="N139" s="340"/>
      <c r="O139" s="340"/>
      <c r="P139" s="340"/>
      <c r="Q139" s="340"/>
      <c r="R139" s="342"/>
    </row>
  </sheetData>
  <sheetProtection password="DC2A" sheet="1"/>
  <mergeCells count="28">
    <mergeCell ref="M84:M85"/>
    <mergeCell ref="B88:C88"/>
    <mergeCell ref="E134:G134"/>
    <mergeCell ref="E136:G136"/>
    <mergeCell ref="E138:G138"/>
    <mergeCell ref="B84:C85"/>
    <mergeCell ref="D84:D85"/>
    <mergeCell ref="L84:L85"/>
    <mergeCell ref="M79:N79"/>
    <mergeCell ref="B80:S80"/>
    <mergeCell ref="B81:S81"/>
    <mergeCell ref="A83:J83"/>
    <mergeCell ref="K83:R83"/>
    <mergeCell ref="A82:R82"/>
    <mergeCell ref="M2:N2"/>
    <mergeCell ref="B11:C11"/>
    <mergeCell ref="B7:C8"/>
    <mergeCell ref="D7:D8"/>
    <mergeCell ref="L7:L8"/>
    <mergeCell ref="B4:S4"/>
    <mergeCell ref="G5:L5"/>
    <mergeCell ref="A3:R3"/>
    <mergeCell ref="E57:G57"/>
    <mergeCell ref="E59:G59"/>
    <mergeCell ref="E61:G61"/>
    <mergeCell ref="M7:M8"/>
    <mergeCell ref="K6:R6"/>
    <mergeCell ref="A6:J6"/>
  </mergeCells>
  <phoneticPr fontId="0" type="noConversion"/>
  <conditionalFormatting sqref="E57:G57">
    <cfRule type="cellIs" dxfId="1" priority="2" stopIfTrue="1" operator="notEqual">
      <formula>0</formula>
    </cfRule>
  </conditionalFormatting>
  <conditionalFormatting sqref="E134:G134">
    <cfRule type="cellIs" dxfId="0" priority="1" stopIfTrue="1" operator="greaterThan">
      <formula>1</formula>
    </cfRule>
  </conditionalFormatting>
  <pageMargins left="0.39" right="0.52" top="0.76" bottom="0.98425196850393704" header="0.51181102362204722" footer="0.51181102362204722"/>
  <pageSetup paperSize="9" scale="70" firstPageNumber="10"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2"/>
  <sheetViews>
    <sheetView rightToLeft="1" zoomScaleNormal="100" workbookViewId="0">
      <selection activeCell="B24" sqref="B24"/>
    </sheetView>
  </sheetViews>
  <sheetFormatPr defaultColWidth="16" defaultRowHeight="16.5"/>
  <cols>
    <col min="2" max="2" width="38.5" customWidth="1"/>
    <col min="4" max="4" width="12.375" bestFit="1" customWidth="1"/>
    <col min="5" max="5" width="7.875" customWidth="1"/>
  </cols>
  <sheetData>
    <row r="1" spans="1:5" ht="17.25">
      <c r="B1" s="133" t="s">
        <v>138</v>
      </c>
      <c r="C1" s="134">
        <f>+מקרא!G14</f>
        <v>0</v>
      </c>
      <c r="D1" s="135"/>
      <c r="E1" s="135"/>
    </row>
    <row r="2" spans="1:5" ht="17.25">
      <c r="B2" s="133" t="str">
        <f>+'בסיס הנתונים'!E1</f>
        <v xml:space="preserve">תקציב לשנת: </v>
      </c>
      <c r="C2" s="136">
        <f>+מקרא!G12</f>
        <v>2019</v>
      </c>
      <c r="D2" s="137"/>
      <c r="E2" s="135"/>
    </row>
    <row r="3" spans="1:5" ht="17.25">
      <c r="B3" s="133"/>
      <c r="C3" s="138"/>
      <c r="D3" s="135"/>
      <c r="E3" s="135"/>
    </row>
    <row r="4" spans="1:5" ht="17.25">
      <c r="A4" s="7"/>
      <c r="B4" s="139" t="s">
        <v>151</v>
      </c>
      <c r="C4" s="140">
        <f>מקרא!G12</f>
        <v>2019</v>
      </c>
      <c r="D4" s="141" t="s">
        <v>150</v>
      </c>
      <c r="E4" s="259">
        <f>מקרא!G13</f>
        <v>2018</v>
      </c>
    </row>
    <row r="5" spans="1:5" ht="17.25">
      <c r="A5" s="7"/>
      <c r="B5" s="488" t="s">
        <v>153</v>
      </c>
      <c r="C5" s="488"/>
      <c r="D5" s="488"/>
      <c r="E5" s="488"/>
    </row>
    <row r="6" spans="1:5" ht="17.25">
      <c r="A6" s="7"/>
      <c r="B6" s="488" t="s">
        <v>152</v>
      </c>
      <c r="C6" s="488"/>
      <c r="D6" s="488"/>
      <c r="E6" s="488"/>
    </row>
    <row r="7" spans="1:5">
      <c r="B7" s="142" t="s">
        <v>2</v>
      </c>
      <c r="C7" s="143" t="s">
        <v>114</v>
      </c>
      <c r="D7" s="143" t="s">
        <v>117</v>
      </c>
      <c r="E7" s="143" t="s">
        <v>115</v>
      </c>
    </row>
    <row r="8" spans="1:5">
      <c r="B8" s="144">
        <f>IF(עזר!$M9=2,עזר!B9,0)</f>
        <v>0</v>
      </c>
      <c r="C8" s="144">
        <f>IF(עזר!$M9=2,עזר!G9,0)</f>
        <v>0</v>
      </c>
      <c r="D8" s="145">
        <f>IF(עזר!$M9=2,עזר!H9,0)</f>
        <v>0</v>
      </c>
      <c r="E8" s="144">
        <f>IF(עזר!$M9=2,עזר!C9,0)</f>
        <v>0</v>
      </c>
    </row>
    <row r="9" spans="1:5">
      <c r="B9" s="144">
        <f>IF(עזר!$M10=2,עזר!B10,0)</f>
        <v>0</v>
      </c>
      <c r="C9" s="144">
        <f>IF(עזר!$M10=2,עזר!G10,0)</f>
        <v>0</v>
      </c>
      <c r="D9" s="145">
        <f>IF(עזר!$M10=2,עזר!H10,0)</f>
        <v>0</v>
      </c>
      <c r="E9" s="144">
        <f>IF(עזר!$M10=2,עזר!C10,0)</f>
        <v>0</v>
      </c>
    </row>
    <row r="10" spans="1:5">
      <c r="B10" s="144">
        <f>IF(עזר!$M11=2,עזר!B11,0)</f>
        <v>0</v>
      </c>
      <c r="C10" s="144">
        <f>IF(עזר!$M11=2,עזר!G11,0)</f>
        <v>0</v>
      </c>
      <c r="D10" s="145">
        <f>IF(עזר!$M11=2,עזר!H11,0)</f>
        <v>0</v>
      </c>
      <c r="E10" s="144">
        <f>IF(עזר!$M11=2,עזר!C11,0)</f>
        <v>0</v>
      </c>
    </row>
    <row r="11" spans="1:5">
      <c r="B11" s="144">
        <f>IF(עזר!$M12=2,עזר!B12,0)</f>
        <v>0</v>
      </c>
      <c r="C11" s="144">
        <f>IF(עזר!$M12=2,עזר!G12,0)</f>
        <v>0</v>
      </c>
      <c r="D11" s="145">
        <f>IF(עזר!$M12=2,עזר!H12,0)</f>
        <v>0</v>
      </c>
      <c r="E11" s="144">
        <f>IF(עזר!$M12=2,עזר!C12,0)</f>
        <v>0</v>
      </c>
    </row>
    <row r="12" spans="1:5">
      <c r="B12" s="144">
        <f>IF(עזר!$M13=2,עזר!B13,0)</f>
        <v>0</v>
      </c>
      <c r="C12" s="144">
        <f>IF(עזר!$M13=2,עזר!G13,0)</f>
        <v>0</v>
      </c>
      <c r="D12" s="145">
        <f>IF(עזר!$M13=2,עזר!H13,0)</f>
        <v>0</v>
      </c>
      <c r="E12" s="144">
        <f>IF(עזר!$M13=2,עזר!C13,0)</f>
        <v>0</v>
      </c>
    </row>
    <row r="13" spans="1:5">
      <c r="B13" s="144">
        <f>IF(עזר!$M14=2,עזר!B14,0)</f>
        <v>0</v>
      </c>
      <c r="C13" s="144">
        <f>IF(עזר!$M14=2,עזר!G14,0)</f>
        <v>0</v>
      </c>
      <c r="D13" s="145">
        <f>IF(עזר!$M14=2,עזר!H14,0)</f>
        <v>0</v>
      </c>
      <c r="E13" s="144">
        <f>IF(עזר!$M14=2,עזר!C14,0)</f>
        <v>0</v>
      </c>
    </row>
    <row r="14" spans="1:5">
      <c r="B14" s="144">
        <f>IF(עזר!$M15=2,עזר!B15,0)</f>
        <v>0</v>
      </c>
      <c r="C14" s="144">
        <f>IF(עזר!$M15=2,עזר!G15,0)</f>
        <v>0</v>
      </c>
      <c r="D14" s="145">
        <f>IF(עזר!$M15=2,עזר!H15,0)</f>
        <v>0</v>
      </c>
      <c r="E14" s="144">
        <f>IF(עזר!$M15=2,עזר!C15,0)</f>
        <v>0</v>
      </c>
    </row>
    <row r="15" spans="1:5">
      <c r="B15" s="144">
        <f>IF(עזר!$M16=2,עזר!B16,0)</f>
        <v>0</v>
      </c>
      <c r="C15" s="144">
        <f>IF(עזר!$M16=2,עזר!G16,0)</f>
        <v>0</v>
      </c>
      <c r="D15" s="145">
        <f>IF(עזר!$M16=2,עזר!H16,0)</f>
        <v>0</v>
      </c>
      <c r="E15" s="144">
        <f>IF(עזר!$M16=2,עזר!C16,0)</f>
        <v>0</v>
      </c>
    </row>
    <row r="16" spans="1:5">
      <c r="B16" s="144">
        <f>IF(עזר!$M17=2,עזר!B17,0)</f>
        <v>0</v>
      </c>
      <c r="C16" s="144">
        <f>IF(עזר!$M17=2,עזר!G17,0)</f>
        <v>0</v>
      </c>
      <c r="D16" s="145">
        <f>IF(עזר!$M17=2,עזר!H17,0)</f>
        <v>0</v>
      </c>
      <c r="E16" s="144">
        <f>IF(עזר!$M17=2,עזר!C17,0)</f>
        <v>0</v>
      </c>
    </row>
    <row r="17" spans="2:5">
      <c r="B17" s="144">
        <f>IF(עזר!$M18=2,עזר!B18,0)</f>
        <v>0</v>
      </c>
      <c r="C17" s="144">
        <f>IF(עזר!$M18=2,עזר!G18,0)</f>
        <v>0</v>
      </c>
      <c r="D17" s="145">
        <f>IF(עזר!$M18=2,עזר!H18,0)</f>
        <v>0</v>
      </c>
      <c r="E17" s="144">
        <f>IF(עזר!$M18=2,עזר!C18,0)</f>
        <v>0</v>
      </c>
    </row>
    <row r="18" spans="2:5">
      <c r="B18" s="144">
        <f>IF(עזר!$M19=2,עזר!B19,0)</f>
        <v>0</v>
      </c>
      <c r="C18" s="144">
        <f>IF(עזר!$M19=2,עזר!G19,0)</f>
        <v>0</v>
      </c>
      <c r="D18" s="145">
        <f>IF(עזר!$M19=2,עזר!H19,0)</f>
        <v>0</v>
      </c>
      <c r="E18" s="144">
        <f>IF(עזר!$M19=2,עזר!C19,0)</f>
        <v>0</v>
      </c>
    </row>
    <row r="19" spans="2:5">
      <c r="B19" s="144">
        <f>IF(עזר!$M20=2,עזר!B20,0)</f>
        <v>0</v>
      </c>
      <c r="C19" s="144">
        <f>IF(עזר!$M20=2,עזר!G20,0)</f>
        <v>0</v>
      </c>
      <c r="D19" s="145">
        <f>IF(עזר!$M20=2,עזר!H20,0)</f>
        <v>0</v>
      </c>
      <c r="E19" s="144">
        <f>IF(עזר!$M20=2,עזר!C20,0)</f>
        <v>0</v>
      </c>
    </row>
    <row r="20" spans="2:5">
      <c r="B20" s="144">
        <f>IF(עזר!$M21=2,עזר!B21,0)</f>
        <v>0</v>
      </c>
      <c r="C20" s="144">
        <f>IF(עזר!$M21=2,עזר!G21,0)</f>
        <v>0</v>
      </c>
      <c r="D20" s="145">
        <f>IF(עזר!$M21=2,עזר!H21,0)</f>
        <v>0</v>
      </c>
      <c r="E20" s="144">
        <f>IF(עזר!$M21=2,עזר!C21,0)</f>
        <v>0</v>
      </c>
    </row>
    <row r="21" spans="2:5">
      <c r="B21" s="144">
        <f>IF(עזר!$M22=2,עזר!B22,0)</f>
        <v>0</v>
      </c>
      <c r="C21" s="144">
        <f>IF(עזר!$M22=2,עזר!G22,0)</f>
        <v>0</v>
      </c>
      <c r="D21" s="145">
        <f>IF(עזר!$M22=2,עזר!H22,0)</f>
        <v>0</v>
      </c>
      <c r="E21" s="144">
        <f>IF(עזר!$M22=2,עזר!C22,0)</f>
        <v>0</v>
      </c>
    </row>
    <row r="22" spans="2:5">
      <c r="B22" s="144">
        <f>IF(עזר!$M23=2,עזר!B23,0)</f>
        <v>0</v>
      </c>
      <c r="C22" s="144">
        <f>IF(עזר!$M23=2,עזר!G23,0)</f>
        <v>0</v>
      </c>
      <c r="D22" s="145">
        <f>IF(עזר!$M23=2,עזר!H23,0)</f>
        <v>0</v>
      </c>
      <c r="E22" s="144">
        <f>IF(עזר!$M23=2,עזר!C23,0)</f>
        <v>0</v>
      </c>
    </row>
    <row r="23" spans="2:5">
      <c r="B23" s="144">
        <f>IF(עזר!$M24=2,עזר!B24,0)</f>
        <v>0</v>
      </c>
      <c r="C23" s="144">
        <f>IF(עזר!$M24=2,עזר!G24,0)</f>
        <v>0</v>
      </c>
      <c r="D23" s="145">
        <f>IF(עזר!$M24=2,עזר!H24,0)</f>
        <v>0</v>
      </c>
      <c r="E23" s="144">
        <f>IF(עזר!$M24=2,עזר!C24,0)</f>
        <v>0</v>
      </c>
    </row>
    <row r="24" spans="2:5">
      <c r="B24" s="144">
        <f>IF(עזר!$M25=2,עזר!B25,0)</f>
        <v>0</v>
      </c>
      <c r="C24" s="144">
        <f>IF(עזר!$M25=2,עזר!G25,0)</f>
        <v>0</v>
      </c>
      <c r="D24" s="145">
        <f>IF(עזר!$M25=2,עזר!H25,0)</f>
        <v>0</v>
      </c>
      <c r="E24" s="144">
        <f>IF(עזר!$M25=2,עזר!C25,0)</f>
        <v>0</v>
      </c>
    </row>
    <row r="25" spans="2:5">
      <c r="B25" s="144">
        <f>IF(עזר!$M26=2,עזר!B26,0)</f>
        <v>0</v>
      </c>
      <c r="C25" s="144">
        <f>IF(עזר!$M26=2,עזר!G26,0)</f>
        <v>0</v>
      </c>
      <c r="D25" s="145">
        <f>IF(עזר!$M26=2,עזר!H26,0)</f>
        <v>0</v>
      </c>
      <c r="E25" s="144">
        <f>IF(עזר!$M26=2,עזר!C26,0)</f>
        <v>0</v>
      </c>
    </row>
    <row r="26" spans="2:5">
      <c r="B26" s="144">
        <f>IF(עזר!$M27=2,עזר!B27,0)</f>
        <v>0</v>
      </c>
      <c r="C26" s="144">
        <f>IF(עזר!$M27=2,עזר!G27,0)</f>
        <v>0</v>
      </c>
      <c r="D26" s="145">
        <f>IF(עזר!$M27=2,עזר!H27,0)</f>
        <v>0</v>
      </c>
      <c r="E26" s="144">
        <f>IF(עזר!$M27=2,עזר!C27,0)</f>
        <v>0</v>
      </c>
    </row>
    <row r="27" spans="2:5">
      <c r="B27" s="144">
        <f>IF(עזר!$M28=2,עזר!B28,0)</f>
        <v>0</v>
      </c>
      <c r="C27" s="144">
        <f>IF(עזר!$M28=2,עזר!G28,0)</f>
        <v>0</v>
      </c>
      <c r="D27" s="145">
        <f>IF(עזר!$M28=2,עזר!H28,0)</f>
        <v>0</v>
      </c>
      <c r="E27" s="144">
        <f>IF(עזר!$M28=2,עזר!C28,0)</f>
        <v>0</v>
      </c>
    </row>
    <row r="28" spans="2:5">
      <c r="B28" s="144">
        <f>IF(עזר!$M29=2,עזר!B29,0)</f>
        <v>0</v>
      </c>
      <c r="C28" s="144">
        <f>IF(עזר!$M29=2,עזר!G29,0)</f>
        <v>0</v>
      </c>
      <c r="D28" s="145">
        <f>IF(עזר!$M29=2,עזר!H29,0)</f>
        <v>0</v>
      </c>
      <c r="E28" s="144">
        <f>IF(עזר!$M29=2,עזר!C29,0)</f>
        <v>0</v>
      </c>
    </row>
    <row r="29" spans="2:5">
      <c r="B29" s="144">
        <f>IF(עזר!$M30=2,עזר!B30,0)</f>
        <v>0</v>
      </c>
      <c r="C29" s="144">
        <f>IF(עזר!$M30=2,עזר!G30,0)</f>
        <v>0</v>
      </c>
      <c r="D29" s="145">
        <f>IF(עזר!$M30=2,עזר!H30,0)</f>
        <v>0</v>
      </c>
      <c r="E29" s="144">
        <f>IF(עזר!$M30=2,עזר!C30,0)</f>
        <v>0</v>
      </c>
    </row>
    <row r="30" spans="2:5">
      <c r="B30" s="144">
        <f>IF(עזר!$M31=2,עזר!B31,0)</f>
        <v>0</v>
      </c>
      <c r="C30" s="144">
        <f>IF(עזר!$M31=2,עזר!G31,0)</f>
        <v>0</v>
      </c>
      <c r="D30" s="145">
        <f>IF(עזר!$M31=2,עזר!H31,0)</f>
        <v>0</v>
      </c>
      <c r="E30" s="144">
        <f>IF(עזר!$M31=2,עזר!C31,0)</f>
        <v>0</v>
      </c>
    </row>
    <row r="31" spans="2:5">
      <c r="B31" s="144">
        <f>IF(עזר!$M32=2,עזר!B32,0)</f>
        <v>0</v>
      </c>
      <c r="C31" s="144">
        <f>IF(עזר!$M32=2,עזר!G32,0)</f>
        <v>0</v>
      </c>
      <c r="D31" s="145">
        <f>IF(עזר!$M32=2,עזר!H32,0)</f>
        <v>0</v>
      </c>
      <c r="E31" s="144">
        <f>IF(עזר!$M32=2,עזר!C32,0)</f>
        <v>0</v>
      </c>
    </row>
    <row r="32" spans="2:5">
      <c r="B32" s="144">
        <f>IF(עזר!$M33=2,עזר!B33,0)</f>
        <v>0</v>
      </c>
      <c r="C32" s="144">
        <f>IF(עזר!$M33=2,עזר!G33,0)</f>
        <v>0</v>
      </c>
      <c r="D32" s="145">
        <f>IF(עזר!$M33=2,עזר!H33,0)</f>
        <v>0</v>
      </c>
      <c r="E32" s="144">
        <f>IF(עזר!$M33=2,עזר!C33,0)</f>
        <v>0</v>
      </c>
    </row>
    <row r="33" spans="2:5">
      <c r="B33" s="144">
        <f>IF(עזר!$M34=2,עזר!B34,0)</f>
        <v>0</v>
      </c>
      <c r="C33" s="144">
        <f>IF(עזר!$M34=2,עזר!G34,0)</f>
        <v>0</v>
      </c>
      <c r="D33" s="145">
        <f>IF(עזר!$M34=2,עזר!H34,0)</f>
        <v>0</v>
      </c>
      <c r="E33" s="144">
        <f>IF(עזר!$M34=2,עזר!C34,0)</f>
        <v>0</v>
      </c>
    </row>
    <row r="34" spans="2:5">
      <c r="B34" s="144">
        <f>IF(עזר!$M35=2,עזר!B35,0)</f>
        <v>0</v>
      </c>
      <c r="C34" s="144">
        <f>IF(עזר!$M35=2,עזר!G35,0)</f>
        <v>0</v>
      </c>
      <c r="D34" s="145">
        <f>IF(עזר!$M35=2,עזר!H35,0)</f>
        <v>0</v>
      </c>
      <c r="E34" s="144">
        <f>IF(עזר!$M35=2,עזר!C35,0)</f>
        <v>0</v>
      </c>
    </row>
    <row r="35" spans="2:5">
      <c r="B35" s="144">
        <f>IF(עזר!$M36=2,עזר!B36,0)</f>
        <v>0</v>
      </c>
      <c r="C35" s="144">
        <f>IF(עזר!$M36=2,עזר!G36,0)</f>
        <v>0</v>
      </c>
      <c r="D35" s="145">
        <f>IF(עזר!$M36=2,עזר!H36,0)</f>
        <v>0</v>
      </c>
      <c r="E35" s="144">
        <f>IF(עזר!$M36=2,עזר!C36,0)</f>
        <v>0</v>
      </c>
    </row>
    <row r="36" spans="2:5">
      <c r="B36" s="144">
        <f>IF(עזר!$M37=2,עזר!B37,0)</f>
        <v>0</v>
      </c>
      <c r="C36" s="144">
        <f>IF(עזר!$M37=2,עזר!G37,0)</f>
        <v>0</v>
      </c>
      <c r="D36" s="145">
        <f>IF(עזר!$M37=2,עזר!H37,0)</f>
        <v>0</v>
      </c>
      <c r="E36" s="144">
        <f>IF(עזר!$M37=2,עזר!C37,0)</f>
        <v>0</v>
      </c>
    </row>
    <row r="37" spans="2:5">
      <c r="B37" s="144">
        <f>IF(עזר!$M38=2,עזר!B38,0)</f>
        <v>0</v>
      </c>
      <c r="C37" s="144">
        <f>IF(עזר!$M38=2,עזר!G38,0)</f>
        <v>0</v>
      </c>
      <c r="D37" s="145">
        <f>IF(עזר!$M38=2,עזר!H38,0)</f>
        <v>0</v>
      </c>
      <c r="E37" s="144">
        <f>IF(עזר!$M38=2,עזר!C38,0)</f>
        <v>0</v>
      </c>
    </row>
    <row r="38" spans="2:5">
      <c r="B38" s="144">
        <f>IF(עזר!$M39=2,עזר!B39,0)</f>
        <v>0</v>
      </c>
      <c r="C38" s="144">
        <f>IF(עזר!$M39=2,עזר!G39,0)</f>
        <v>0</v>
      </c>
      <c r="D38" s="145">
        <f>IF(עזר!$M39=2,עזר!H39,0)</f>
        <v>0</v>
      </c>
      <c r="E38" s="144">
        <f>IF(עזר!$M39=2,עזר!C39,0)</f>
        <v>0</v>
      </c>
    </row>
    <row r="39" spans="2:5">
      <c r="B39" s="144">
        <f>IF(עזר!$M40=2,עזר!B40,0)</f>
        <v>0</v>
      </c>
      <c r="C39" s="144">
        <f>IF(עזר!$M40=2,עזר!G40,0)</f>
        <v>0</v>
      </c>
      <c r="D39" s="145">
        <f>IF(עזר!$M40=2,עזר!H40,0)</f>
        <v>0</v>
      </c>
      <c r="E39" s="144">
        <f>IF(עזר!$M40=2,עזר!C40,0)</f>
        <v>0</v>
      </c>
    </row>
    <row r="40" spans="2:5">
      <c r="B40" s="144">
        <f>IF(עזר!$M41=2,עזר!B41,0)</f>
        <v>0</v>
      </c>
      <c r="C40" s="144">
        <f>IF(עזר!$M41=2,עזר!G41,0)</f>
        <v>0</v>
      </c>
      <c r="D40" s="145">
        <f>IF(עזר!$M41=2,עזר!H41,0)</f>
        <v>0</v>
      </c>
      <c r="E40" s="144">
        <f>IF(עזר!$M41=2,עזר!C41,0)</f>
        <v>0</v>
      </c>
    </row>
    <row r="41" spans="2:5">
      <c r="B41" s="144">
        <f>IF(עזר!$M42=2,עזר!B42,0)</f>
        <v>0</v>
      </c>
      <c r="C41" s="144">
        <f>IF(עזר!$M42=2,עזר!G42,0)</f>
        <v>0</v>
      </c>
      <c r="D41" s="145">
        <f>IF(עזר!$M42=2,עזר!H42,0)</f>
        <v>0</v>
      </c>
      <c r="E41" s="144">
        <f>IF(עזר!$M42=2,עזר!C42,0)</f>
        <v>0</v>
      </c>
    </row>
    <row r="42" spans="2:5">
      <c r="B42" s="144">
        <f>IF(עזר!$M43=2,עזר!B43,0)</f>
        <v>0</v>
      </c>
      <c r="C42" s="144">
        <f>IF(עזר!$M43=2,עזר!G43,0)</f>
        <v>0</v>
      </c>
      <c r="D42" s="145">
        <f>IF(עזר!$M43=2,עזר!H43,0)</f>
        <v>0</v>
      </c>
      <c r="E42" s="144">
        <f>IF(עזר!$M43=2,עזר!C43,0)</f>
        <v>0</v>
      </c>
    </row>
    <row r="43" spans="2:5">
      <c r="B43" s="144">
        <f>IF(עזר!$M44=2,עזר!B44,0)</f>
        <v>0</v>
      </c>
      <c r="C43" s="144">
        <f>IF(עזר!$M44=2,עזר!G44,0)</f>
        <v>0</v>
      </c>
      <c r="D43" s="145">
        <f>IF(עזר!$M44=2,עזר!H44,0)</f>
        <v>0</v>
      </c>
      <c r="E43" s="144">
        <f>IF(עזר!$M44=2,עזר!C44,0)</f>
        <v>0</v>
      </c>
    </row>
    <row r="44" spans="2:5">
      <c r="B44" s="144">
        <f>IF(עזר!$M45=2,עזר!B45,0)</f>
        <v>0</v>
      </c>
      <c r="C44" s="144">
        <f>IF(עזר!$M45=2,עזר!G45,0)</f>
        <v>0</v>
      </c>
      <c r="D44" s="145">
        <f>IF(עזר!$M45=2,עזר!H45,0)</f>
        <v>0</v>
      </c>
      <c r="E44" s="144">
        <f>IF(עזר!$M45=2,עזר!C45,0)</f>
        <v>0</v>
      </c>
    </row>
    <row r="45" spans="2:5">
      <c r="B45" s="144">
        <f>IF(עזר!$M46=2,עזר!B46,0)</f>
        <v>0</v>
      </c>
      <c r="C45" s="144">
        <f>IF(עזר!$M46=2,עזר!G46,0)</f>
        <v>0</v>
      </c>
      <c r="D45" s="145">
        <f>IF(עזר!$M46=2,עזר!H46,0)</f>
        <v>0</v>
      </c>
      <c r="E45" s="144">
        <f>IF(עזר!$M46=2,עזר!C46,0)</f>
        <v>0</v>
      </c>
    </row>
    <row r="46" spans="2:5">
      <c r="B46" s="144">
        <f>IF(עזר!$M47=2,עזר!B47,0)</f>
        <v>0</v>
      </c>
      <c r="C46" s="144">
        <f>IF(עזר!$M47=2,עזר!G47,0)</f>
        <v>0</v>
      </c>
      <c r="D46" s="145">
        <f>IF(עזר!$M47=2,עזר!H47,0)</f>
        <v>0</v>
      </c>
      <c r="E46" s="144">
        <f>IF(עזר!$M47=2,עזר!C47,0)</f>
        <v>0</v>
      </c>
    </row>
    <row r="47" spans="2:5">
      <c r="B47" s="144">
        <f>IF(עזר!$M48=2,עזר!B48,0)</f>
        <v>0</v>
      </c>
      <c r="C47" s="144">
        <f>IF(עזר!$M48=2,עזר!G48,0)</f>
        <v>0</v>
      </c>
      <c r="D47" s="145">
        <f>IF(עזר!$M48=2,עזר!H48,0)</f>
        <v>0</v>
      </c>
      <c r="E47" s="144">
        <f>IF(עזר!$M48=2,עזר!C48,0)</f>
        <v>0</v>
      </c>
    </row>
    <row r="48" spans="2:5">
      <c r="B48" s="365"/>
      <c r="C48" s="365"/>
      <c r="D48" s="366"/>
      <c r="E48" s="365"/>
    </row>
    <row r="49" spans="2:5">
      <c r="B49" s="365"/>
      <c r="C49" s="365"/>
      <c r="D49" s="366"/>
      <c r="E49" s="365"/>
    </row>
    <row r="50" spans="2:5">
      <c r="B50" s="365"/>
      <c r="C50" s="365"/>
      <c r="D50" s="366"/>
      <c r="E50" s="365"/>
    </row>
    <row r="51" spans="2:5">
      <c r="B51" s="365"/>
      <c r="C51" s="365"/>
      <c r="D51" s="366"/>
      <c r="E51" s="365"/>
    </row>
    <row r="52" spans="2:5">
      <c r="B52" s="365"/>
      <c r="C52" s="365"/>
      <c r="D52" s="366"/>
      <c r="E52" s="365"/>
    </row>
    <row r="53" spans="2:5">
      <c r="B53" s="365"/>
      <c r="C53" s="365"/>
      <c r="D53" s="366"/>
      <c r="E53" s="365"/>
    </row>
    <row r="54" spans="2:5">
      <c r="B54" s="365"/>
      <c r="C54" s="365"/>
      <c r="D54" s="366"/>
      <c r="E54" s="365"/>
    </row>
    <row r="55" spans="2:5">
      <c r="B55" s="365"/>
      <c r="C55" s="365"/>
      <c r="D55" s="366"/>
      <c r="E55" s="365"/>
    </row>
    <row r="56" spans="2:5">
      <c r="B56" s="365"/>
      <c r="C56" s="365"/>
      <c r="D56" s="366"/>
      <c r="E56" s="365"/>
    </row>
    <row r="66" spans="2:5" s="250" customFormat="1" ht="17.25">
      <c r="B66" s="247" t="s">
        <v>138</v>
      </c>
      <c r="C66" s="248">
        <f>C1</f>
        <v>0</v>
      </c>
      <c r="D66" s="249"/>
      <c r="E66" s="249"/>
    </row>
    <row r="67" spans="2:5" s="250" customFormat="1" ht="17.25">
      <c r="B67" s="247" t="str">
        <f>B2</f>
        <v xml:space="preserve">תקציב לשנת: </v>
      </c>
      <c r="C67" s="248">
        <f>C2</f>
        <v>2019</v>
      </c>
      <c r="D67" s="251"/>
      <c r="E67" s="249"/>
    </row>
    <row r="68" spans="2:5" s="250" customFormat="1" ht="17.25">
      <c r="B68" s="247"/>
      <c r="C68" s="252"/>
      <c r="D68" s="249"/>
      <c r="E68" s="249"/>
    </row>
    <row r="69" spans="2:5" s="250" customFormat="1" ht="17.25">
      <c r="B69" s="253" t="s">
        <v>151</v>
      </c>
      <c r="C69" s="254">
        <f>C4</f>
        <v>2019</v>
      </c>
      <c r="D69" s="255" t="s">
        <v>150</v>
      </c>
      <c r="E69" s="254">
        <f>E4</f>
        <v>2018</v>
      </c>
    </row>
    <row r="70" spans="2:5" s="250" customFormat="1" ht="17.25">
      <c r="B70" s="489" t="s">
        <v>153</v>
      </c>
      <c r="C70" s="489"/>
      <c r="D70" s="489"/>
      <c r="E70" s="489"/>
    </row>
    <row r="71" spans="2:5" s="250" customFormat="1" ht="17.25">
      <c r="B71" s="489" t="s">
        <v>152</v>
      </c>
      <c r="C71" s="489"/>
      <c r="D71" s="489"/>
      <c r="E71" s="489"/>
    </row>
    <row r="72" spans="2:5" s="250" customFormat="1">
      <c r="B72" s="256" t="s">
        <v>2</v>
      </c>
      <c r="C72" s="257" t="s">
        <v>114</v>
      </c>
      <c r="D72" s="257" t="s">
        <v>117</v>
      </c>
      <c r="E72" s="257" t="s">
        <v>115</v>
      </c>
    </row>
    <row r="73" spans="2:5" s="250" customFormat="1">
      <c r="B73" s="258">
        <f t="shared" ref="B73:E92" si="0">B8</f>
        <v>0</v>
      </c>
      <c r="C73" s="258">
        <f t="shared" si="0"/>
        <v>0</v>
      </c>
      <c r="D73" s="368">
        <f t="shared" si="0"/>
        <v>0</v>
      </c>
      <c r="E73" s="258">
        <f t="shared" si="0"/>
        <v>0</v>
      </c>
    </row>
    <row r="74" spans="2:5" s="250" customFormat="1">
      <c r="B74" s="258">
        <f t="shared" si="0"/>
        <v>0</v>
      </c>
      <c r="C74" s="258">
        <f t="shared" si="0"/>
        <v>0</v>
      </c>
      <c r="D74" s="368">
        <f t="shared" si="0"/>
        <v>0</v>
      </c>
      <c r="E74" s="258">
        <f t="shared" si="0"/>
        <v>0</v>
      </c>
    </row>
    <row r="75" spans="2:5" s="250" customFormat="1">
      <c r="B75" s="258">
        <f t="shared" si="0"/>
        <v>0</v>
      </c>
      <c r="C75" s="258">
        <f t="shared" si="0"/>
        <v>0</v>
      </c>
      <c r="D75" s="368">
        <f t="shared" si="0"/>
        <v>0</v>
      </c>
      <c r="E75" s="258">
        <f t="shared" si="0"/>
        <v>0</v>
      </c>
    </row>
    <row r="76" spans="2:5" s="250" customFormat="1">
      <c r="B76" s="258">
        <f t="shared" si="0"/>
        <v>0</v>
      </c>
      <c r="C76" s="258">
        <f t="shared" si="0"/>
        <v>0</v>
      </c>
      <c r="D76" s="368">
        <f t="shared" si="0"/>
        <v>0</v>
      </c>
      <c r="E76" s="258">
        <f t="shared" si="0"/>
        <v>0</v>
      </c>
    </row>
    <row r="77" spans="2:5" s="250" customFormat="1">
      <c r="B77" s="258">
        <f t="shared" si="0"/>
        <v>0</v>
      </c>
      <c r="C77" s="258">
        <f t="shared" si="0"/>
        <v>0</v>
      </c>
      <c r="D77" s="368">
        <f t="shared" si="0"/>
        <v>0</v>
      </c>
      <c r="E77" s="258">
        <f t="shared" si="0"/>
        <v>0</v>
      </c>
    </row>
    <row r="78" spans="2:5" s="250" customFormat="1">
      <c r="B78" s="258">
        <f t="shared" si="0"/>
        <v>0</v>
      </c>
      <c r="C78" s="258">
        <f t="shared" si="0"/>
        <v>0</v>
      </c>
      <c r="D78" s="368">
        <f t="shared" si="0"/>
        <v>0</v>
      </c>
      <c r="E78" s="258">
        <f t="shared" si="0"/>
        <v>0</v>
      </c>
    </row>
    <row r="79" spans="2:5" s="250" customFormat="1">
      <c r="B79" s="258">
        <f t="shared" si="0"/>
        <v>0</v>
      </c>
      <c r="C79" s="258">
        <f t="shared" si="0"/>
        <v>0</v>
      </c>
      <c r="D79" s="368">
        <f t="shared" si="0"/>
        <v>0</v>
      </c>
      <c r="E79" s="258">
        <f t="shared" si="0"/>
        <v>0</v>
      </c>
    </row>
    <row r="80" spans="2:5" s="250" customFormat="1">
      <c r="B80" s="258">
        <f t="shared" si="0"/>
        <v>0</v>
      </c>
      <c r="C80" s="258">
        <f t="shared" si="0"/>
        <v>0</v>
      </c>
      <c r="D80" s="368">
        <f t="shared" si="0"/>
        <v>0</v>
      </c>
      <c r="E80" s="258">
        <f t="shared" si="0"/>
        <v>0</v>
      </c>
    </row>
    <row r="81" spans="2:5" s="250" customFormat="1">
      <c r="B81" s="258">
        <f t="shared" si="0"/>
        <v>0</v>
      </c>
      <c r="C81" s="258">
        <f t="shared" si="0"/>
        <v>0</v>
      </c>
      <c r="D81" s="368">
        <f t="shared" si="0"/>
        <v>0</v>
      </c>
      <c r="E81" s="258">
        <f t="shared" si="0"/>
        <v>0</v>
      </c>
    </row>
    <row r="82" spans="2:5" s="250" customFormat="1">
      <c r="B82" s="258">
        <f t="shared" si="0"/>
        <v>0</v>
      </c>
      <c r="C82" s="258">
        <f t="shared" si="0"/>
        <v>0</v>
      </c>
      <c r="D82" s="368">
        <f t="shared" si="0"/>
        <v>0</v>
      </c>
      <c r="E82" s="258">
        <f t="shared" si="0"/>
        <v>0</v>
      </c>
    </row>
    <row r="83" spans="2:5" s="250" customFormat="1">
      <c r="B83" s="258">
        <f t="shared" si="0"/>
        <v>0</v>
      </c>
      <c r="C83" s="258">
        <f t="shared" si="0"/>
        <v>0</v>
      </c>
      <c r="D83" s="368">
        <f t="shared" si="0"/>
        <v>0</v>
      </c>
      <c r="E83" s="258">
        <f t="shared" si="0"/>
        <v>0</v>
      </c>
    </row>
    <row r="84" spans="2:5" s="250" customFormat="1">
      <c r="B84" s="258">
        <f t="shared" si="0"/>
        <v>0</v>
      </c>
      <c r="C84" s="258">
        <f t="shared" si="0"/>
        <v>0</v>
      </c>
      <c r="D84" s="368">
        <f t="shared" si="0"/>
        <v>0</v>
      </c>
      <c r="E84" s="258">
        <f t="shared" si="0"/>
        <v>0</v>
      </c>
    </row>
    <row r="85" spans="2:5" s="250" customFormat="1">
      <c r="B85" s="258">
        <f t="shared" si="0"/>
        <v>0</v>
      </c>
      <c r="C85" s="258">
        <f t="shared" si="0"/>
        <v>0</v>
      </c>
      <c r="D85" s="368">
        <f t="shared" si="0"/>
        <v>0</v>
      </c>
      <c r="E85" s="258">
        <f t="shared" si="0"/>
        <v>0</v>
      </c>
    </row>
    <row r="86" spans="2:5" s="250" customFormat="1">
      <c r="B86" s="258">
        <f t="shared" si="0"/>
        <v>0</v>
      </c>
      <c r="C86" s="258">
        <f t="shared" si="0"/>
        <v>0</v>
      </c>
      <c r="D86" s="368">
        <f t="shared" si="0"/>
        <v>0</v>
      </c>
      <c r="E86" s="258">
        <f t="shared" si="0"/>
        <v>0</v>
      </c>
    </row>
    <row r="87" spans="2:5" s="250" customFormat="1">
      <c r="B87" s="258">
        <f t="shared" si="0"/>
        <v>0</v>
      </c>
      <c r="C87" s="258">
        <f t="shared" si="0"/>
        <v>0</v>
      </c>
      <c r="D87" s="368">
        <f t="shared" si="0"/>
        <v>0</v>
      </c>
      <c r="E87" s="258">
        <f t="shared" si="0"/>
        <v>0</v>
      </c>
    </row>
    <row r="88" spans="2:5" s="250" customFormat="1">
      <c r="B88" s="258">
        <f t="shared" si="0"/>
        <v>0</v>
      </c>
      <c r="C88" s="258">
        <f t="shared" si="0"/>
        <v>0</v>
      </c>
      <c r="D88" s="368">
        <f t="shared" si="0"/>
        <v>0</v>
      </c>
      <c r="E88" s="258">
        <f t="shared" si="0"/>
        <v>0</v>
      </c>
    </row>
    <row r="89" spans="2:5" s="250" customFormat="1">
      <c r="B89" s="258">
        <f t="shared" si="0"/>
        <v>0</v>
      </c>
      <c r="C89" s="258">
        <f t="shared" si="0"/>
        <v>0</v>
      </c>
      <c r="D89" s="368">
        <f t="shared" si="0"/>
        <v>0</v>
      </c>
      <c r="E89" s="258">
        <f t="shared" si="0"/>
        <v>0</v>
      </c>
    </row>
    <row r="90" spans="2:5" s="250" customFormat="1">
      <c r="B90" s="258">
        <f t="shared" si="0"/>
        <v>0</v>
      </c>
      <c r="C90" s="258">
        <f t="shared" si="0"/>
        <v>0</v>
      </c>
      <c r="D90" s="368">
        <f t="shared" si="0"/>
        <v>0</v>
      </c>
      <c r="E90" s="258">
        <f t="shared" si="0"/>
        <v>0</v>
      </c>
    </row>
    <row r="91" spans="2:5" s="250" customFormat="1">
      <c r="B91" s="258">
        <f t="shared" si="0"/>
        <v>0</v>
      </c>
      <c r="C91" s="258">
        <f t="shared" si="0"/>
        <v>0</v>
      </c>
      <c r="D91" s="368">
        <f t="shared" si="0"/>
        <v>0</v>
      </c>
      <c r="E91" s="258">
        <f t="shared" si="0"/>
        <v>0</v>
      </c>
    </row>
    <row r="92" spans="2:5" s="250" customFormat="1">
      <c r="B92" s="258">
        <f t="shared" si="0"/>
        <v>0</v>
      </c>
      <c r="C92" s="258">
        <f t="shared" si="0"/>
        <v>0</v>
      </c>
      <c r="D92" s="368">
        <f t="shared" si="0"/>
        <v>0</v>
      </c>
      <c r="E92" s="258">
        <f t="shared" si="0"/>
        <v>0</v>
      </c>
    </row>
    <row r="93" spans="2:5" s="250" customFormat="1">
      <c r="B93" s="258">
        <f t="shared" ref="B93:E112" si="1">B28</f>
        <v>0</v>
      </c>
      <c r="C93" s="258">
        <f t="shared" si="1"/>
        <v>0</v>
      </c>
      <c r="D93" s="368">
        <f t="shared" si="1"/>
        <v>0</v>
      </c>
      <c r="E93" s="258">
        <f t="shared" si="1"/>
        <v>0</v>
      </c>
    </row>
    <row r="94" spans="2:5" s="250" customFormat="1">
      <c r="B94" s="258">
        <f t="shared" si="1"/>
        <v>0</v>
      </c>
      <c r="C94" s="258">
        <f t="shared" si="1"/>
        <v>0</v>
      </c>
      <c r="D94" s="368">
        <f t="shared" si="1"/>
        <v>0</v>
      </c>
      <c r="E94" s="258">
        <f t="shared" si="1"/>
        <v>0</v>
      </c>
    </row>
    <row r="95" spans="2:5" s="250" customFormat="1">
      <c r="B95" s="258">
        <f t="shared" si="1"/>
        <v>0</v>
      </c>
      <c r="C95" s="258">
        <f t="shared" si="1"/>
        <v>0</v>
      </c>
      <c r="D95" s="368">
        <f t="shared" si="1"/>
        <v>0</v>
      </c>
      <c r="E95" s="258">
        <f t="shared" si="1"/>
        <v>0</v>
      </c>
    </row>
    <row r="96" spans="2:5" s="250" customFormat="1">
      <c r="B96" s="258">
        <f t="shared" si="1"/>
        <v>0</v>
      </c>
      <c r="C96" s="258">
        <f t="shared" si="1"/>
        <v>0</v>
      </c>
      <c r="D96" s="368">
        <f t="shared" si="1"/>
        <v>0</v>
      </c>
      <c r="E96" s="258">
        <f t="shared" si="1"/>
        <v>0</v>
      </c>
    </row>
    <row r="97" spans="2:5" s="250" customFormat="1">
      <c r="B97" s="258">
        <f t="shared" si="1"/>
        <v>0</v>
      </c>
      <c r="C97" s="258">
        <f t="shared" si="1"/>
        <v>0</v>
      </c>
      <c r="D97" s="368">
        <f t="shared" si="1"/>
        <v>0</v>
      </c>
      <c r="E97" s="258">
        <f t="shared" si="1"/>
        <v>0</v>
      </c>
    </row>
    <row r="98" spans="2:5" s="250" customFormat="1">
      <c r="B98" s="258">
        <f t="shared" si="1"/>
        <v>0</v>
      </c>
      <c r="C98" s="258">
        <f t="shared" si="1"/>
        <v>0</v>
      </c>
      <c r="D98" s="368">
        <f t="shared" si="1"/>
        <v>0</v>
      </c>
      <c r="E98" s="258">
        <f t="shared" si="1"/>
        <v>0</v>
      </c>
    </row>
    <row r="99" spans="2:5" s="250" customFormat="1">
      <c r="B99" s="258">
        <f t="shared" si="1"/>
        <v>0</v>
      </c>
      <c r="C99" s="258">
        <f t="shared" si="1"/>
        <v>0</v>
      </c>
      <c r="D99" s="368">
        <f t="shared" si="1"/>
        <v>0</v>
      </c>
      <c r="E99" s="258">
        <f t="shared" si="1"/>
        <v>0</v>
      </c>
    </row>
    <row r="100" spans="2:5" s="250" customFormat="1">
      <c r="B100" s="258">
        <f t="shared" si="1"/>
        <v>0</v>
      </c>
      <c r="C100" s="258">
        <f t="shared" si="1"/>
        <v>0</v>
      </c>
      <c r="D100" s="368">
        <f t="shared" si="1"/>
        <v>0</v>
      </c>
      <c r="E100" s="258">
        <f t="shared" si="1"/>
        <v>0</v>
      </c>
    </row>
    <row r="101" spans="2:5" s="250" customFormat="1">
      <c r="B101" s="258">
        <f t="shared" si="1"/>
        <v>0</v>
      </c>
      <c r="C101" s="258">
        <f t="shared" si="1"/>
        <v>0</v>
      </c>
      <c r="D101" s="368">
        <f t="shared" si="1"/>
        <v>0</v>
      </c>
      <c r="E101" s="258">
        <f t="shared" si="1"/>
        <v>0</v>
      </c>
    </row>
    <row r="102" spans="2:5" s="250" customFormat="1">
      <c r="B102" s="258">
        <f t="shared" si="1"/>
        <v>0</v>
      </c>
      <c r="C102" s="258">
        <f t="shared" si="1"/>
        <v>0</v>
      </c>
      <c r="D102" s="368">
        <f t="shared" si="1"/>
        <v>0</v>
      </c>
      <c r="E102" s="258">
        <f t="shared" si="1"/>
        <v>0</v>
      </c>
    </row>
    <row r="103" spans="2:5" s="250" customFormat="1">
      <c r="B103" s="258">
        <f t="shared" si="1"/>
        <v>0</v>
      </c>
      <c r="C103" s="258">
        <f t="shared" si="1"/>
        <v>0</v>
      </c>
      <c r="D103" s="368">
        <f t="shared" si="1"/>
        <v>0</v>
      </c>
      <c r="E103" s="258">
        <f t="shared" si="1"/>
        <v>0</v>
      </c>
    </row>
    <row r="104" spans="2:5" s="250" customFormat="1">
      <c r="B104" s="258">
        <f t="shared" si="1"/>
        <v>0</v>
      </c>
      <c r="C104" s="258">
        <f t="shared" si="1"/>
        <v>0</v>
      </c>
      <c r="D104" s="368">
        <f t="shared" si="1"/>
        <v>0</v>
      </c>
      <c r="E104" s="258">
        <f t="shared" si="1"/>
        <v>0</v>
      </c>
    </row>
    <row r="105" spans="2:5" s="250" customFormat="1">
      <c r="B105" s="258">
        <f t="shared" si="1"/>
        <v>0</v>
      </c>
      <c r="C105" s="258">
        <f t="shared" si="1"/>
        <v>0</v>
      </c>
      <c r="D105" s="368">
        <f t="shared" si="1"/>
        <v>0</v>
      </c>
      <c r="E105" s="258">
        <f t="shared" si="1"/>
        <v>0</v>
      </c>
    </row>
    <row r="106" spans="2:5" s="250" customFormat="1">
      <c r="B106" s="258">
        <f t="shared" si="1"/>
        <v>0</v>
      </c>
      <c r="C106" s="258">
        <f t="shared" si="1"/>
        <v>0</v>
      </c>
      <c r="D106" s="368">
        <f t="shared" si="1"/>
        <v>0</v>
      </c>
      <c r="E106" s="258">
        <f t="shared" si="1"/>
        <v>0</v>
      </c>
    </row>
    <row r="107" spans="2:5" s="250" customFormat="1">
      <c r="B107" s="258">
        <f t="shared" si="1"/>
        <v>0</v>
      </c>
      <c r="C107" s="258">
        <f t="shared" si="1"/>
        <v>0</v>
      </c>
      <c r="D107" s="368">
        <f t="shared" si="1"/>
        <v>0</v>
      </c>
      <c r="E107" s="258">
        <f t="shared" si="1"/>
        <v>0</v>
      </c>
    </row>
    <row r="108" spans="2:5" s="250" customFormat="1">
      <c r="B108" s="258">
        <f t="shared" si="1"/>
        <v>0</v>
      </c>
      <c r="C108" s="258">
        <f t="shared" si="1"/>
        <v>0</v>
      </c>
      <c r="D108" s="368">
        <f t="shared" si="1"/>
        <v>0</v>
      </c>
      <c r="E108" s="258">
        <f t="shared" si="1"/>
        <v>0</v>
      </c>
    </row>
    <row r="109" spans="2:5" s="250" customFormat="1">
      <c r="B109" s="258">
        <f t="shared" si="1"/>
        <v>0</v>
      </c>
      <c r="C109" s="258">
        <f t="shared" si="1"/>
        <v>0</v>
      </c>
      <c r="D109" s="368">
        <f t="shared" si="1"/>
        <v>0</v>
      </c>
      <c r="E109" s="258">
        <f t="shared" si="1"/>
        <v>0</v>
      </c>
    </row>
    <row r="110" spans="2:5" s="250" customFormat="1">
      <c r="B110" s="258">
        <f t="shared" si="1"/>
        <v>0</v>
      </c>
      <c r="C110" s="258">
        <f t="shared" si="1"/>
        <v>0</v>
      </c>
      <c r="D110" s="368">
        <f t="shared" si="1"/>
        <v>0</v>
      </c>
      <c r="E110" s="258">
        <f t="shared" si="1"/>
        <v>0</v>
      </c>
    </row>
    <row r="111" spans="2:5" s="250" customFormat="1">
      <c r="B111" s="258">
        <f t="shared" si="1"/>
        <v>0</v>
      </c>
      <c r="C111" s="258">
        <f t="shared" si="1"/>
        <v>0</v>
      </c>
      <c r="D111" s="368">
        <f t="shared" si="1"/>
        <v>0</v>
      </c>
      <c r="E111" s="258">
        <f t="shared" si="1"/>
        <v>0</v>
      </c>
    </row>
    <row r="112" spans="2:5" s="250" customFormat="1">
      <c r="B112" s="258">
        <f t="shared" si="1"/>
        <v>0</v>
      </c>
      <c r="C112" s="258">
        <f t="shared" si="1"/>
        <v>0</v>
      </c>
      <c r="D112" s="368">
        <f t="shared" si="1"/>
        <v>0</v>
      </c>
      <c r="E112" s="258">
        <f t="shared" si="1"/>
        <v>0</v>
      </c>
    </row>
  </sheetData>
  <sheetProtection password="DC2A" sheet="1"/>
  <mergeCells count="4">
    <mergeCell ref="B5:E5"/>
    <mergeCell ref="B6:E6"/>
    <mergeCell ref="B70:E70"/>
    <mergeCell ref="B71:E71"/>
  </mergeCells>
  <phoneticPr fontId="0" type="noConversion"/>
  <pageMargins left="0.70866141732283472" right="0.70866141732283472" top="0.74803149606299213" bottom="0.74803149606299213" header="0.31496062992125984" footer="0.31496062992125984"/>
  <pageSetup paperSize="9" scale="94" orientation="portrait" horizontalDpi="4294967293" verticalDpi="300" r:id="rId1"/>
  <ignoredErrors>
    <ignoredError sqref="E8" unlockedFormula="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564"/>
  <sheetViews>
    <sheetView showZeros="0" rightToLeft="1" zoomScaleNormal="100" zoomScaleSheetLayoutView="70" workbookViewId="0">
      <selection activeCell="D16" sqref="D16:E16"/>
    </sheetView>
  </sheetViews>
  <sheetFormatPr defaultColWidth="9" defaultRowHeight="12.75"/>
  <cols>
    <col min="1" max="1" width="12.25" style="1" customWidth="1"/>
    <col min="2" max="2" width="6.375" style="1" bestFit="1" customWidth="1"/>
    <col min="3" max="3" width="16.875" style="1" bestFit="1" customWidth="1"/>
    <col min="4" max="4" width="11.625" style="1" customWidth="1"/>
    <col min="5" max="5" width="16.625" style="1" customWidth="1"/>
    <col min="6" max="6" width="18.5" style="4" customWidth="1"/>
    <col min="7" max="7" width="13.25" style="4" customWidth="1"/>
    <col min="8" max="8" width="15.5" style="4" customWidth="1"/>
    <col min="9" max="16384" width="9" style="1"/>
  </cols>
  <sheetData>
    <row r="1" spans="1:8" ht="15.75">
      <c r="A1" s="146" t="s">
        <v>118</v>
      </c>
      <c r="B1" s="147"/>
      <c r="C1" s="147"/>
      <c r="D1" s="147"/>
      <c r="E1" s="148" t="s">
        <v>137</v>
      </c>
      <c r="F1" s="149">
        <f>+מקרא!G12</f>
        <v>2019</v>
      </c>
      <c r="G1" s="150" t="s">
        <v>136</v>
      </c>
      <c r="H1" s="151">
        <f>+מקרא!G14</f>
        <v>0</v>
      </c>
    </row>
    <row r="2" spans="1:8" ht="15.75">
      <c r="A2" s="146"/>
      <c r="B2" s="147"/>
      <c r="C2" s="147"/>
      <c r="D2" s="147"/>
      <c r="E2" s="152"/>
      <c r="F2" s="153" t="s">
        <v>139</v>
      </c>
      <c r="G2" s="153" t="s">
        <v>139</v>
      </c>
      <c r="H2" s="153" t="s">
        <v>140</v>
      </c>
    </row>
    <row r="3" spans="1:8" ht="16.5" thickBot="1">
      <c r="A3" s="154" t="s">
        <v>58</v>
      </c>
      <c r="B3" s="154" t="s">
        <v>77</v>
      </c>
      <c r="C3" s="154" t="s">
        <v>59</v>
      </c>
      <c r="D3" s="490" t="s">
        <v>60</v>
      </c>
      <c r="E3" s="491"/>
      <c r="F3" s="371">
        <f>מקרא!G12</f>
        <v>2019</v>
      </c>
      <c r="G3" s="155">
        <f>מקרא!G13</f>
        <v>2018</v>
      </c>
      <c r="H3" s="155">
        <f>מקרא!G15</f>
        <v>2017</v>
      </c>
    </row>
    <row r="4" spans="1:8" ht="16.5" thickTop="1">
      <c r="A4" s="179"/>
      <c r="B4" s="180"/>
      <c r="C4" s="180"/>
      <c r="D4" s="181"/>
      <c r="E4" s="182"/>
      <c r="F4" s="183">
        <f>מקרא!G16</f>
        <v>0</v>
      </c>
      <c r="G4" s="183">
        <f>F4</f>
        <v>0</v>
      </c>
      <c r="H4" s="183">
        <f>F4</f>
        <v>0</v>
      </c>
    </row>
    <row r="5" spans="1:8" ht="15">
      <c r="A5" s="156" t="s">
        <v>61</v>
      </c>
      <c r="B5" s="157">
        <v>11</v>
      </c>
      <c r="C5" s="156" t="s">
        <v>5</v>
      </c>
      <c r="D5" s="158" t="s">
        <v>246</v>
      </c>
      <c r="E5" s="159"/>
      <c r="F5" s="166"/>
      <c r="G5" s="166"/>
      <c r="H5" s="166"/>
    </row>
    <row r="6" spans="1:8" ht="15">
      <c r="A6" s="156" t="s">
        <v>61</v>
      </c>
      <c r="B6" s="157">
        <v>11.5</v>
      </c>
      <c r="C6" s="156" t="s">
        <v>245</v>
      </c>
      <c r="D6" s="158" t="s">
        <v>247</v>
      </c>
      <c r="E6" s="159"/>
      <c r="F6" s="167">
        <f>F119</f>
        <v>0</v>
      </c>
      <c r="G6" s="167">
        <f>+G119</f>
        <v>0</v>
      </c>
      <c r="H6" s="167">
        <f>+H119</f>
        <v>0</v>
      </c>
    </row>
    <row r="7" spans="1:8" ht="15.75">
      <c r="A7" s="156"/>
      <c r="B7" s="157"/>
      <c r="C7" s="156"/>
      <c r="D7" s="164"/>
      <c r="E7" s="159"/>
      <c r="F7" s="159"/>
      <c r="G7" s="159"/>
      <c r="H7" s="159"/>
    </row>
    <row r="8" spans="1:8" ht="15">
      <c r="A8" s="156" t="s">
        <v>61</v>
      </c>
      <c r="B8" s="157">
        <v>15</v>
      </c>
      <c r="C8" s="156"/>
      <c r="D8" s="166" t="s">
        <v>78</v>
      </c>
      <c r="E8" s="166"/>
      <c r="F8" s="166"/>
      <c r="G8" s="166"/>
      <c r="H8" s="166"/>
    </row>
    <row r="9" spans="1:8" ht="15">
      <c r="A9" s="156" t="s">
        <v>61</v>
      </c>
      <c r="B9" s="157">
        <v>15</v>
      </c>
      <c r="C9" s="156"/>
      <c r="D9" s="166" t="s">
        <v>78</v>
      </c>
      <c r="E9" s="166"/>
      <c r="F9" s="166"/>
      <c r="G9" s="166"/>
      <c r="H9" s="166"/>
    </row>
    <row r="10" spans="1:8" ht="15.75">
      <c r="A10" s="426"/>
      <c r="B10" s="427"/>
      <c r="C10" s="157"/>
      <c r="D10" s="164" t="s">
        <v>268</v>
      </c>
      <c r="E10" s="159"/>
      <c r="F10" s="167">
        <f>SUM(F8:F9)</f>
        <v>0</v>
      </c>
      <c r="G10" s="167">
        <f>SUM(G8:G9)</f>
        <v>0</v>
      </c>
      <c r="H10" s="167">
        <f>SUM(H8:H9)</f>
        <v>0</v>
      </c>
    </row>
    <row r="11" spans="1:8" ht="15">
      <c r="A11" s="156"/>
      <c r="B11" s="157"/>
      <c r="C11" s="157"/>
      <c r="D11" s="158"/>
      <c r="E11" s="159"/>
      <c r="F11" s="184"/>
      <c r="G11" s="184"/>
      <c r="H11" s="184"/>
    </row>
    <row r="12" spans="1:8" ht="15">
      <c r="A12" s="156" t="s">
        <v>61</v>
      </c>
      <c r="B12" s="157">
        <v>16</v>
      </c>
      <c r="C12" s="157"/>
      <c r="D12" s="429" t="s">
        <v>79</v>
      </c>
      <c r="E12" s="429"/>
      <c r="F12" s="166"/>
      <c r="G12" s="166"/>
      <c r="H12" s="166"/>
    </row>
    <row r="13" spans="1:8" ht="15">
      <c r="A13" s="156" t="s">
        <v>61</v>
      </c>
      <c r="B13" s="157">
        <v>16</v>
      </c>
      <c r="C13" s="157"/>
      <c r="D13" s="386"/>
      <c r="E13" s="166"/>
      <c r="F13" s="166"/>
      <c r="G13" s="166"/>
      <c r="H13" s="166"/>
    </row>
    <row r="14" spans="1:8" ht="15.75">
      <c r="A14" s="426"/>
      <c r="B14" s="427"/>
      <c r="C14" s="157"/>
      <c r="D14" s="164" t="s">
        <v>270</v>
      </c>
      <c r="E14" s="159"/>
      <c r="F14" s="167">
        <f>SUM(F12:F13)</f>
        <v>0</v>
      </c>
      <c r="G14" s="167">
        <f>SUM(G12:G13)</f>
        <v>0</v>
      </c>
      <c r="H14" s="167">
        <f>SUM(H12:H13)</f>
        <v>0</v>
      </c>
    </row>
    <row r="15" spans="1:8" ht="15">
      <c r="A15" s="156"/>
      <c r="B15" s="157"/>
      <c r="C15" s="157"/>
      <c r="D15" s="158"/>
      <c r="E15" s="159"/>
      <c r="F15" s="184"/>
      <c r="G15" s="184"/>
      <c r="H15" s="184"/>
    </row>
    <row r="16" spans="1:8" ht="51" customHeight="1">
      <c r="A16" s="156" t="s">
        <v>61</v>
      </c>
      <c r="B16" s="157">
        <v>19</v>
      </c>
      <c r="C16" s="157"/>
      <c r="D16" s="494" t="s">
        <v>287</v>
      </c>
      <c r="E16" s="495"/>
      <c r="F16" s="166"/>
      <c r="G16" s="166"/>
      <c r="H16" s="166"/>
    </row>
    <row r="17" spans="1:8" ht="15">
      <c r="A17" s="156" t="s">
        <v>61</v>
      </c>
      <c r="B17" s="157">
        <v>19</v>
      </c>
      <c r="C17" s="157"/>
      <c r="D17" s="386"/>
      <c r="E17" s="166"/>
      <c r="F17" s="166"/>
      <c r="G17" s="166"/>
      <c r="H17" s="166"/>
    </row>
    <row r="18" spans="1:8" ht="15.75">
      <c r="A18" s="426"/>
      <c r="B18" s="427"/>
      <c r="C18" s="157"/>
      <c r="D18" s="164" t="s">
        <v>267</v>
      </c>
      <c r="E18" s="159"/>
      <c r="F18" s="167">
        <f>SUM(F16:F17)</f>
        <v>0</v>
      </c>
      <c r="G18" s="167">
        <f>SUM(G16:G17)</f>
        <v>0</v>
      </c>
      <c r="H18" s="167">
        <f>SUM(H16:H17)</f>
        <v>0</v>
      </c>
    </row>
    <row r="19" spans="1:8" ht="15">
      <c r="A19" s="156"/>
      <c r="B19" s="157"/>
      <c r="C19" s="157"/>
      <c r="D19" s="160"/>
      <c r="E19" s="161"/>
      <c r="F19" s="184"/>
      <c r="G19" s="184"/>
      <c r="H19" s="184"/>
    </row>
    <row r="20" spans="1:8" ht="15">
      <c r="A20" s="156" t="s">
        <v>61</v>
      </c>
      <c r="B20" s="157">
        <v>21</v>
      </c>
      <c r="C20" s="156" t="s">
        <v>62</v>
      </c>
      <c r="D20" s="429" t="s">
        <v>87</v>
      </c>
      <c r="E20" s="425"/>
      <c r="F20" s="166"/>
      <c r="G20" s="166"/>
      <c r="H20" s="166"/>
    </row>
    <row r="21" spans="1:8" ht="15">
      <c r="A21" s="156" t="s">
        <v>61</v>
      </c>
      <c r="B21" s="157">
        <v>21</v>
      </c>
      <c r="C21" s="156" t="s">
        <v>62</v>
      </c>
      <c r="D21" s="386"/>
      <c r="E21" s="166"/>
      <c r="F21" s="166"/>
      <c r="G21" s="166"/>
      <c r="H21" s="166"/>
    </row>
    <row r="22" spans="1:8" ht="15.75">
      <c r="A22" s="426"/>
      <c r="B22" s="157"/>
      <c r="C22" s="156"/>
      <c r="D22" s="430" t="s">
        <v>266</v>
      </c>
      <c r="E22" s="189"/>
      <c r="F22" s="167">
        <f>SUM(F20:F21)</f>
        <v>0</v>
      </c>
      <c r="G22" s="167">
        <f>SUM(G20:G21)</f>
        <v>0</v>
      </c>
      <c r="H22" s="167">
        <f>SUM(H20:H21)</f>
        <v>0</v>
      </c>
    </row>
    <row r="23" spans="1:8" ht="15">
      <c r="A23" s="156"/>
      <c r="B23" s="157"/>
      <c r="C23" s="157"/>
      <c r="D23" s="158"/>
      <c r="E23" s="159"/>
      <c r="F23" s="184"/>
      <c r="G23" s="184"/>
      <c r="H23" s="184"/>
    </row>
    <row r="24" spans="1:8" ht="15">
      <c r="A24" s="156" t="s">
        <v>61</v>
      </c>
      <c r="B24" s="157">
        <v>22</v>
      </c>
      <c r="C24" s="157"/>
      <c r="D24" s="429" t="s">
        <v>63</v>
      </c>
      <c r="E24" s="425"/>
      <c r="F24" s="166"/>
      <c r="G24" s="166"/>
      <c r="H24" s="166"/>
    </row>
    <row r="25" spans="1:8" ht="15">
      <c r="A25" s="156" t="s">
        <v>61</v>
      </c>
      <c r="B25" s="157">
        <v>22</v>
      </c>
      <c r="C25" s="157"/>
      <c r="D25" s="386"/>
      <c r="E25" s="166"/>
      <c r="F25" s="166"/>
      <c r="G25" s="166"/>
      <c r="H25" s="166"/>
    </row>
    <row r="26" spans="1:8" ht="15">
      <c r="A26" s="156" t="s">
        <v>61</v>
      </c>
      <c r="B26" s="157">
        <v>22</v>
      </c>
      <c r="C26" s="157"/>
      <c r="D26" s="386"/>
      <c r="E26" s="428"/>
      <c r="F26" s="166"/>
      <c r="G26" s="166"/>
      <c r="H26" s="166"/>
    </row>
    <row r="27" spans="1:8" ht="15.75">
      <c r="A27" s="426"/>
      <c r="B27" s="157"/>
      <c r="C27" s="157"/>
      <c r="D27" s="430" t="s">
        <v>265</v>
      </c>
      <c r="E27" s="431"/>
      <c r="F27" s="167">
        <f>SUM(F24:F26)</f>
        <v>0</v>
      </c>
      <c r="G27" s="167">
        <f>SUM(G24:G26)</f>
        <v>0</v>
      </c>
      <c r="H27" s="167">
        <f>SUM(H24:H26)</f>
        <v>0</v>
      </c>
    </row>
    <row r="28" spans="1:8" ht="15">
      <c r="A28" s="156"/>
      <c r="B28" s="157"/>
      <c r="C28" s="157"/>
      <c r="D28" s="432"/>
      <c r="E28" s="431"/>
      <c r="F28" s="184"/>
      <c r="G28" s="184"/>
      <c r="H28" s="184"/>
    </row>
    <row r="29" spans="1:8" ht="15">
      <c r="A29" s="156" t="s">
        <v>61</v>
      </c>
      <c r="B29" s="157">
        <v>24</v>
      </c>
      <c r="C29" s="156"/>
      <c r="D29" s="188" t="s">
        <v>82</v>
      </c>
      <c r="E29" s="189"/>
      <c r="F29" s="184"/>
      <c r="G29" s="184"/>
      <c r="H29" s="184"/>
    </row>
    <row r="30" spans="1:8" ht="15">
      <c r="A30" s="156" t="s">
        <v>61</v>
      </c>
      <c r="B30" s="157">
        <v>242</v>
      </c>
      <c r="C30" s="156"/>
      <c r="D30" s="188" t="s">
        <v>83</v>
      </c>
      <c r="E30" s="189"/>
      <c r="F30" s="166"/>
      <c r="G30" s="166"/>
      <c r="H30" s="166"/>
    </row>
    <row r="31" spans="1:8" ht="15">
      <c r="A31" s="156" t="s">
        <v>61</v>
      </c>
      <c r="B31" s="157">
        <v>243</v>
      </c>
      <c r="C31" s="156"/>
      <c r="D31" s="188" t="s">
        <v>68</v>
      </c>
      <c r="E31" s="189"/>
      <c r="F31" s="166"/>
      <c r="G31" s="166"/>
      <c r="H31" s="166"/>
    </row>
    <row r="32" spans="1:8" ht="15">
      <c r="A32" s="156" t="s">
        <v>61</v>
      </c>
      <c r="B32" s="157">
        <v>246</v>
      </c>
      <c r="C32" s="156"/>
      <c r="D32" s="188" t="s">
        <v>252</v>
      </c>
      <c r="E32" s="189"/>
      <c r="F32" s="166"/>
      <c r="G32" s="166"/>
      <c r="H32" s="166"/>
    </row>
    <row r="33" spans="1:8" ht="15">
      <c r="A33" s="156" t="s">
        <v>61</v>
      </c>
      <c r="B33" s="157">
        <v>2464</v>
      </c>
      <c r="C33" s="156"/>
      <c r="D33" s="188" t="s">
        <v>126</v>
      </c>
      <c r="E33" s="189"/>
      <c r="F33" s="166"/>
      <c r="G33" s="166"/>
      <c r="H33" s="166"/>
    </row>
    <row r="34" spans="1:8" ht="15">
      <c r="A34" s="156" t="s">
        <v>61</v>
      </c>
      <c r="B34" s="157">
        <v>247</v>
      </c>
      <c r="C34" s="156"/>
      <c r="D34" s="188" t="s">
        <v>84</v>
      </c>
      <c r="E34" s="189"/>
      <c r="F34" s="166"/>
      <c r="G34" s="166"/>
      <c r="H34" s="166"/>
    </row>
    <row r="35" spans="1:8" ht="15">
      <c r="A35" s="156" t="s">
        <v>61</v>
      </c>
      <c r="B35" s="157">
        <v>248</v>
      </c>
      <c r="C35" s="156"/>
      <c r="D35" s="188" t="s">
        <v>85</v>
      </c>
      <c r="E35" s="189"/>
      <c r="F35" s="166"/>
      <c r="G35" s="166"/>
      <c r="H35" s="166"/>
    </row>
    <row r="36" spans="1:8" ht="15">
      <c r="A36" s="156" t="s">
        <v>61</v>
      </c>
      <c r="B36" s="157">
        <v>249</v>
      </c>
      <c r="C36" s="156" t="s">
        <v>192</v>
      </c>
      <c r="D36" s="166" t="s">
        <v>86</v>
      </c>
      <c r="E36" s="166"/>
      <c r="F36" s="166"/>
      <c r="G36" s="166"/>
      <c r="H36" s="166"/>
    </row>
    <row r="37" spans="1:8" ht="15">
      <c r="A37" s="156" t="s">
        <v>61</v>
      </c>
      <c r="B37" s="157"/>
      <c r="C37" s="156"/>
      <c r="D37" s="386"/>
      <c r="E37" s="428"/>
      <c r="F37" s="166"/>
      <c r="G37" s="166"/>
      <c r="H37" s="166"/>
    </row>
    <row r="38" spans="1:8" ht="15">
      <c r="A38" s="156" t="s">
        <v>61</v>
      </c>
      <c r="B38" s="157"/>
      <c r="C38" s="156"/>
      <c r="D38" s="386"/>
      <c r="E38" s="428"/>
      <c r="F38" s="166"/>
      <c r="G38" s="166"/>
      <c r="H38" s="166"/>
    </row>
    <row r="39" spans="1:8" ht="15">
      <c r="A39" s="156" t="s">
        <v>61</v>
      </c>
      <c r="B39" s="157"/>
      <c r="C39" s="156"/>
      <c r="D39" s="386"/>
      <c r="E39" s="428"/>
      <c r="F39" s="166"/>
      <c r="G39" s="166"/>
      <c r="H39" s="166"/>
    </row>
    <row r="40" spans="1:8" ht="15">
      <c r="A40" s="156" t="s">
        <v>61</v>
      </c>
      <c r="B40" s="157"/>
      <c r="C40" s="156"/>
      <c r="D40" s="386"/>
      <c r="E40" s="428"/>
      <c r="F40" s="166"/>
      <c r="G40" s="166"/>
      <c r="H40" s="166"/>
    </row>
    <row r="41" spans="1:8" s="3" customFormat="1" ht="15.75">
      <c r="A41" s="156"/>
      <c r="B41" s="157"/>
      <c r="C41" s="156"/>
      <c r="D41" s="430" t="s">
        <v>253</v>
      </c>
      <c r="E41" s="433"/>
      <c r="F41" s="167">
        <f>SUM(F30:F40)</f>
        <v>0</v>
      </c>
      <c r="G41" s="167">
        <f>SUM(G30:G40)</f>
        <v>0</v>
      </c>
      <c r="H41" s="167">
        <f>SUM(H30:H40)</f>
        <v>0</v>
      </c>
    </row>
    <row r="42" spans="1:8" s="2" customFormat="1" ht="15.75">
      <c r="A42" s="156"/>
      <c r="B42" s="157"/>
      <c r="C42" s="156"/>
      <c r="D42" s="430"/>
      <c r="E42" s="433"/>
      <c r="F42" s="185"/>
      <c r="G42" s="185"/>
      <c r="H42" s="185"/>
    </row>
    <row r="43" spans="1:8" s="2" customFormat="1" ht="15.75">
      <c r="A43" s="156" t="s">
        <v>61</v>
      </c>
      <c r="B43" s="157">
        <v>25</v>
      </c>
      <c r="C43" s="156"/>
      <c r="D43" s="188" t="s">
        <v>88</v>
      </c>
      <c r="E43" s="433"/>
      <c r="F43" s="166"/>
      <c r="G43" s="166"/>
      <c r="H43" s="166"/>
    </row>
    <row r="44" spans="1:8" s="2" customFormat="1" ht="15">
      <c r="A44" s="156" t="s">
        <v>61</v>
      </c>
      <c r="B44" s="157">
        <v>25</v>
      </c>
      <c r="C44" s="156"/>
      <c r="D44" s="386"/>
      <c r="E44" s="428"/>
      <c r="F44" s="166"/>
      <c r="G44" s="166"/>
      <c r="H44" s="166"/>
    </row>
    <row r="45" spans="1:8" s="2" customFormat="1" ht="15">
      <c r="A45" s="156" t="s">
        <v>61</v>
      </c>
      <c r="B45" s="157">
        <v>25</v>
      </c>
      <c r="C45" s="156"/>
      <c r="D45" s="386"/>
      <c r="E45" s="428"/>
      <c r="F45" s="166"/>
      <c r="G45" s="166"/>
      <c r="H45" s="166"/>
    </row>
    <row r="46" spans="1:8" s="2" customFormat="1" ht="15">
      <c r="A46" s="156" t="s">
        <v>61</v>
      </c>
      <c r="B46" s="157">
        <v>25</v>
      </c>
      <c r="C46" s="156"/>
      <c r="D46" s="386"/>
      <c r="E46" s="428"/>
      <c r="F46" s="166"/>
      <c r="G46" s="166"/>
      <c r="H46" s="166"/>
    </row>
    <row r="47" spans="1:8" ht="15.75">
      <c r="A47" s="156"/>
      <c r="B47" s="157"/>
      <c r="C47" s="157"/>
      <c r="D47" s="164" t="s">
        <v>269</v>
      </c>
      <c r="E47" s="159"/>
      <c r="F47" s="167">
        <f>SUM(F43:F46)</f>
        <v>0</v>
      </c>
      <c r="G47" s="167">
        <f>SUM(G43:G46)</f>
        <v>0</v>
      </c>
      <c r="H47" s="167">
        <f>SUM(H43:H46)</f>
        <v>0</v>
      </c>
    </row>
    <row r="48" spans="1:8" ht="15">
      <c r="A48" s="156"/>
      <c r="B48" s="157"/>
      <c r="C48" s="157"/>
      <c r="D48" s="158"/>
      <c r="E48" s="159"/>
      <c r="F48" s="184"/>
      <c r="G48" s="184"/>
      <c r="H48" s="184"/>
    </row>
    <row r="49" spans="1:8" ht="15">
      <c r="A49" s="156" t="s">
        <v>61</v>
      </c>
      <c r="B49" s="157">
        <v>31</v>
      </c>
      <c r="C49" s="156" t="s">
        <v>64</v>
      </c>
      <c r="D49" s="158" t="s">
        <v>56</v>
      </c>
      <c r="E49" s="159"/>
      <c r="F49" s="184"/>
      <c r="G49" s="184"/>
      <c r="H49" s="184"/>
    </row>
    <row r="50" spans="1:8" ht="15">
      <c r="A50" s="156" t="s">
        <v>61</v>
      </c>
      <c r="B50" s="157">
        <v>3122</v>
      </c>
      <c r="C50" s="156"/>
      <c r="D50" s="158" t="s">
        <v>89</v>
      </c>
      <c r="E50" s="159"/>
      <c r="F50" s="166"/>
      <c r="G50" s="166"/>
      <c r="H50" s="166"/>
    </row>
    <row r="51" spans="1:8" ht="15">
      <c r="A51" s="156" t="s">
        <v>61</v>
      </c>
      <c r="B51" s="157">
        <v>3123</v>
      </c>
      <c r="C51" s="156"/>
      <c r="D51" s="158" t="s">
        <v>90</v>
      </c>
      <c r="E51" s="159"/>
      <c r="F51" s="166"/>
      <c r="G51" s="166"/>
      <c r="H51" s="166"/>
    </row>
    <row r="52" spans="1:8" ht="15">
      <c r="A52" s="156" t="s">
        <v>61</v>
      </c>
      <c r="B52" s="157">
        <v>3124</v>
      </c>
      <c r="C52" s="157"/>
      <c r="D52" s="158" t="s">
        <v>124</v>
      </c>
      <c r="E52" s="159"/>
      <c r="F52" s="166"/>
      <c r="G52" s="166"/>
      <c r="H52" s="166"/>
    </row>
    <row r="53" spans="1:8" ht="15">
      <c r="A53" s="156" t="s">
        <v>61</v>
      </c>
      <c r="B53" s="157">
        <v>3125</v>
      </c>
      <c r="C53" s="157"/>
      <c r="D53" s="158" t="s">
        <v>125</v>
      </c>
      <c r="E53" s="159"/>
      <c r="F53" s="166"/>
      <c r="G53" s="166"/>
      <c r="H53" s="166"/>
    </row>
    <row r="54" spans="1:8" ht="15">
      <c r="A54" s="156" t="s">
        <v>61</v>
      </c>
      <c r="B54" s="156">
        <v>3132</v>
      </c>
      <c r="C54" s="387"/>
      <c r="D54" s="158" t="s">
        <v>103</v>
      </c>
      <c r="E54" s="159"/>
      <c r="F54" s="166"/>
      <c r="G54" s="166"/>
      <c r="H54" s="166"/>
    </row>
    <row r="55" spans="1:8" ht="15">
      <c r="A55" s="156" t="s">
        <v>61</v>
      </c>
      <c r="B55" s="157">
        <v>3134</v>
      </c>
      <c r="C55" s="157"/>
      <c r="D55" s="158" t="s">
        <v>104</v>
      </c>
      <c r="E55" s="159"/>
      <c r="F55" s="166"/>
      <c r="G55" s="166"/>
      <c r="H55" s="166"/>
    </row>
    <row r="56" spans="1:8" ht="15">
      <c r="A56" s="156" t="s">
        <v>61</v>
      </c>
      <c r="B56" s="157">
        <v>3135</v>
      </c>
      <c r="C56" s="157"/>
      <c r="D56" s="158" t="s">
        <v>65</v>
      </c>
      <c r="E56" s="159"/>
      <c r="F56" s="166"/>
      <c r="G56" s="166"/>
      <c r="H56" s="166"/>
    </row>
    <row r="57" spans="1:8" ht="15">
      <c r="A57" s="156" t="s">
        <v>61</v>
      </c>
      <c r="B57" s="157">
        <v>3138</v>
      </c>
      <c r="C57" s="157"/>
      <c r="D57" s="158" t="s">
        <v>105</v>
      </c>
      <c r="E57" s="159"/>
      <c r="F57" s="166"/>
      <c r="G57" s="166"/>
      <c r="H57" s="166"/>
    </row>
    <row r="58" spans="1:8" ht="15">
      <c r="A58" s="156" t="s">
        <v>61</v>
      </c>
      <c r="B58" s="157">
        <v>314</v>
      </c>
      <c r="C58" s="157"/>
      <c r="D58" s="158" t="s">
        <v>91</v>
      </c>
      <c r="E58" s="159"/>
      <c r="F58" s="166"/>
      <c r="G58" s="166"/>
      <c r="H58" s="166"/>
    </row>
    <row r="59" spans="1:8" ht="15">
      <c r="A59" s="156" t="s">
        <v>61</v>
      </c>
      <c r="B59" s="157"/>
      <c r="C59" s="156" t="s">
        <v>192</v>
      </c>
      <c r="D59" s="386"/>
      <c r="E59" s="166"/>
      <c r="F59" s="166"/>
      <c r="G59" s="166"/>
      <c r="H59" s="166"/>
    </row>
    <row r="60" spans="1:8" ht="15">
      <c r="A60" s="156" t="s">
        <v>61</v>
      </c>
      <c r="B60" s="157"/>
      <c r="C60" s="156"/>
      <c r="D60" s="386"/>
      <c r="E60" s="428"/>
      <c r="F60" s="166"/>
      <c r="G60" s="166"/>
      <c r="H60" s="166"/>
    </row>
    <row r="61" spans="1:8" ht="15">
      <c r="A61" s="156" t="s">
        <v>61</v>
      </c>
      <c r="B61" s="157"/>
      <c r="C61" s="156"/>
      <c r="D61" s="386"/>
      <c r="E61" s="428"/>
      <c r="F61" s="166"/>
      <c r="G61" s="166"/>
      <c r="H61" s="166"/>
    </row>
    <row r="62" spans="1:8" ht="15">
      <c r="A62" s="156" t="s">
        <v>61</v>
      </c>
      <c r="B62" s="157"/>
      <c r="C62" s="156"/>
      <c r="D62" s="386"/>
      <c r="E62" s="428"/>
      <c r="F62" s="166"/>
      <c r="G62" s="166"/>
      <c r="H62" s="166"/>
    </row>
    <row r="63" spans="1:8" ht="15">
      <c r="A63" s="156" t="s">
        <v>61</v>
      </c>
      <c r="B63" s="157"/>
      <c r="C63" s="156"/>
      <c r="D63" s="386"/>
      <c r="E63" s="428"/>
      <c r="F63" s="166"/>
      <c r="G63" s="166"/>
      <c r="H63" s="166"/>
    </row>
    <row r="64" spans="1:8" s="3" customFormat="1" ht="15.75">
      <c r="A64" s="156"/>
      <c r="B64" s="157"/>
      <c r="C64" s="157"/>
      <c r="D64" s="430" t="s">
        <v>254</v>
      </c>
      <c r="E64" s="433"/>
      <c r="F64" s="167">
        <f>SUM(F50:F63)</f>
        <v>0</v>
      </c>
      <c r="G64" s="167">
        <f>SUM(G50:G63)</f>
        <v>0</v>
      </c>
      <c r="H64" s="167">
        <f>SUM(H50:H63)</f>
        <v>0</v>
      </c>
    </row>
    <row r="65" spans="1:8" s="2" customFormat="1" ht="15.75">
      <c r="A65" s="156"/>
      <c r="B65" s="157"/>
      <c r="C65" s="157"/>
      <c r="D65" s="430"/>
      <c r="E65" s="433"/>
      <c r="F65" s="185"/>
      <c r="G65" s="185"/>
      <c r="H65" s="185"/>
    </row>
    <row r="66" spans="1:8" ht="15">
      <c r="A66" s="156" t="s">
        <v>61</v>
      </c>
      <c r="B66" s="157">
        <v>32</v>
      </c>
      <c r="C66" s="156"/>
      <c r="D66" s="432" t="s">
        <v>57</v>
      </c>
      <c r="E66" s="431"/>
      <c r="F66" s="184"/>
      <c r="G66" s="184"/>
      <c r="H66" s="184"/>
    </row>
    <row r="67" spans="1:8" ht="15">
      <c r="A67" s="156" t="s">
        <v>61</v>
      </c>
      <c r="B67" s="157">
        <v>323</v>
      </c>
      <c r="C67" s="157"/>
      <c r="D67" s="188" t="s">
        <v>106</v>
      </c>
      <c r="E67" s="189"/>
      <c r="F67" s="166"/>
      <c r="G67" s="166"/>
      <c r="H67" s="166"/>
    </row>
    <row r="68" spans="1:8" ht="15">
      <c r="A68" s="156" t="s">
        <v>61</v>
      </c>
      <c r="B68" s="157">
        <v>324</v>
      </c>
      <c r="C68" s="157"/>
      <c r="D68" s="188" t="s">
        <v>161</v>
      </c>
      <c r="E68" s="189"/>
      <c r="F68" s="166"/>
      <c r="G68" s="166"/>
      <c r="H68" s="166"/>
    </row>
    <row r="69" spans="1:8" ht="15">
      <c r="A69" s="156" t="s">
        <v>61</v>
      </c>
      <c r="B69" s="157">
        <v>325</v>
      </c>
      <c r="C69" s="157"/>
      <c r="D69" s="188" t="s">
        <v>255</v>
      </c>
      <c r="E69" s="189"/>
      <c r="F69" s="166"/>
      <c r="G69" s="166"/>
      <c r="H69" s="166"/>
    </row>
    <row r="70" spans="1:8" ht="15">
      <c r="A70" s="156" t="s">
        <v>61</v>
      </c>
      <c r="B70" s="157">
        <v>3254</v>
      </c>
      <c r="C70" s="157"/>
      <c r="D70" s="188" t="s">
        <v>107</v>
      </c>
      <c r="E70" s="189"/>
      <c r="F70" s="166"/>
      <c r="G70" s="166"/>
      <c r="H70" s="166"/>
    </row>
    <row r="71" spans="1:8" ht="15">
      <c r="A71" s="156" t="s">
        <v>61</v>
      </c>
      <c r="B71" s="157">
        <v>327</v>
      </c>
      <c r="C71" s="157"/>
      <c r="D71" s="188" t="s">
        <v>92</v>
      </c>
      <c r="E71" s="189"/>
      <c r="F71" s="166"/>
      <c r="G71" s="166"/>
      <c r="H71" s="166"/>
    </row>
    <row r="72" spans="1:8" ht="15">
      <c r="A72" s="156" t="s">
        <v>61</v>
      </c>
      <c r="B72" s="157">
        <v>3283</v>
      </c>
      <c r="C72" s="157"/>
      <c r="D72" s="188" t="s">
        <v>93</v>
      </c>
      <c r="E72" s="189"/>
      <c r="F72" s="166"/>
      <c r="G72" s="166"/>
      <c r="H72" s="166"/>
    </row>
    <row r="73" spans="1:8" ht="15">
      <c r="A73" s="156" t="s">
        <v>61</v>
      </c>
      <c r="B73" s="157">
        <v>3284</v>
      </c>
      <c r="C73" s="157"/>
      <c r="D73" s="188" t="s">
        <v>94</v>
      </c>
      <c r="E73" s="189"/>
      <c r="F73" s="166"/>
      <c r="G73" s="166"/>
      <c r="H73" s="166"/>
    </row>
    <row r="74" spans="1:8" ht="15">
      <c r="A74" s="156" t="s">
        <v>61</v>
      </c>
      <c r="B74" s="157">
        <v>3289</v>
      </c>
      <c r="C74" s="157"/>
      <c r="D74" s="188" t="s">
        <v>95</v>
      </c>
      <c r="E74" s="189"/>
      <c r="F74" s="166"/>
      <c r="G74" s="166"/>
      <c r="H74" s="166"/>
    </row>
    <row r="75" spans="1:8" ht="15">
      <c r="A75" s="156" t="s">
        <v>61</v>
      </c>
      <c r="B75" s="157">
        <v>329</v>
      </c>
      <c r="C75" s="157"/>
      <c r="D75" s="188" t="s">
        <v>190</v>
      </c>
      <c r="E75" s="189"/>
      <c r="F75" s="166"/>
      <c r="G75" s="166"/>
      <c r="H75" s="166"/>
    </row>
    <row r="76" spans="1:8" ht="15">
      <c r="A76" s="156" t="s">
        <v>61</v>
      </c>
      <c r="B76" s="157"/>
      <c r="C76" s="156" t="s">
        <v>192</v>
      </c>
      <c r="D76" s="386"/>
      <c r="E76" s="166"/>
      <c r="F76" s="166"/>
      <c r="G76" s="166"/>
      <c r="H76" s="166"/>
    </row>
    <row r="77" spans="1:8" ht="15">
      <c r="A77" s="156"/>
      <c r="B77" s="157"/>
      <c r="C77" s="156"/>
      <c r="D77" s="386"/>
      <c r="E77" s="428"/>
      <c r="F77" s="166"/>
      <c r="G77" s="166"/>
      <c r="H77" s="166"/>
    </row>
    <row r="78" spans="1:8" ht="15">
      <c r="A78" s="156"/>
      <c r="B78" s="157"/>
      <c r="C78" s="156"/>
      <c r="D78" s="386"/>
      <c r="E78" s="428"/>
      <c r="F78" s="166"/>
      <c r="G78" s="166"/>
      <c r="H78" s="166"/>
    </row>
    <row r="79" spans="1:8" s="3" customFormat="1" ht="15.75">
      <c r="A79" s="156"/>
      <c r="B79" s="157"/>
      <c r="C79" s="157"/>
      <c r="D79" s="430" t="s">
        <v>256</v>
      </c>
      <c r="E79" s="433"/>
      <c r="F79" s="167">
        <f>SUM(F67:F78)</f>
        <v>0</v>
      </c>
      <c r="G79" s="167">
        <f>SUM(G67:G78)</f>
        <v>0</v>
      </c>
      <c r="H79" s="167">
        <f>SUM(H67:H78)</f>
        <v>0</v>
      </c>
    </row>
    <row r="80" spans="1:8" s="2" customFormat="1" ht="15.75">
      <c r="A80" s="156"/>
      <c r="B80" s="157"/>
      <c r="C80" s="157"/>
      <c r="D80" s="430"/>
      <c r="E80" s="433"/>
      <c r="F80" s="185"/>
      <c r="G80" s="185"/>
      <c r="H80" s="185"/>
    </row>
    <row r="81" spans="1:8" s="2" customFormat="1" ht="15.75">
      <c r="A81" s="156" t="s">
        <v>61</v>
      </c>
      <c r="B81" s="157">
        <v>33</v>
      </c>
      <c r="C81" s="157"/>
      <c r="D81" s="188" t="s">
        <v>66</v>
      </c>
      <c r="E81" s="433"/>
      <c r="F81" s="166"/>
      <c r="G81" s="166"/>
      <c r="H81" s="166"/>
    </row>
    <row r="82" spans="1:8" s="2" customFormat="1" ht="15">
      <c r="A82" s="156" t="s">
        <v>61</v>
      </c>
      <c r="B82" s="157">
        <v>33</v>
      </c>
      <c r="C82" s="157"/>
      <c r="D82" s="386"/>
      <c r="E82" s="428"/>
      <c r="F82" s="166"/>
      <c r="G82" s="166"/>
      <c r="H82" s="166"/>
    </row>
    <row r="83" spans="1:8" ht="15.75">
      <c r="A83" s="156"/>
      <c r="B83" s="157"/>
      <c r="C83" s="157"/>
      <c r="D83" s="164" t="s">
        <v>271</v>
      </c>
      <c r="E83" s="163"/>
      <c r="F83" s="167">
        <f>SUM(F81:F82)</f>
        <v>0</v>
      </c>
      <c r="G83" s="167">
        <f>SUM(G81:G82)</f>
        <v>0</v>
      </c>
      <c r="H83" s="167">
        <f>SUM(H81:H82)</f>
        <v>0</v>
      </c>
    </row>
    <row r="84" spans="1:8" ht="15">
      <c r="A84" s="156"/>
      <c r="B84" s="157"/>
      <c r="C84" s="157"/>
      <c r="D84" s="162"/>
      <c r="E84" s="163"/>
      <c r="F84" s="184"/>
      <c r="G84" s="184"/>
      <c r="H84" s="184"/>
    </row>
    <row r="85" spans="1:8" ht="15.75">
      <c r="A85" s="156" t="s">
        <v>61</v>
      </c>
      <c r="B85" s="157">
        <v>34</v>
      </c>
      <c r="C85" s="157"/>
      <c r="D85" s="158" t="s">
        <v>96</v>
      </c>
      <c r="E85" s="165"/>
      <c r="F85" s="166"/>
      <c r="G85" s="166"/>
      <c r="H85" s="166"/>
    </row>
    <row r="86" spans="1:8" ht="15">
      <c r="A86" s="156" t="s">
        <v>61</v>
      </c>
      <c r="B86" s="157">
        <v>34</v>
      </c>
      <c r="C86" s="157"/>
      <c r="D86" s="386"/>
      <c r="E86" s="428"/>
      <c r="F86" s="166"/>
      <c r="G86" s="166"/>
      <c r="H86" s="166"/>
    </row>
    <row r="87" spans="1:8" ht="15.75">
      <c r="A87" s="156"/>
      <c r="B87" s="157"/>
      <c r="C87" s="157"/>
      <c r="D87" s="164" t="s">
        <v>272</v>
      </c>
      <c r="E87" s="159"/>
      <c r="F87" s="167">
        <f>SUM(F85:F86)</f>
        <v>0</v>
      </c>
      <c r="G87" s="167">
        <f>SUM(G85:G86)</f>
        <v>0</v>
      </c>
      <c r="H87" s="167">
        <f>SUM(H85:H86)</f>
        <v>0</v>
      </c>
    </row>
    <row r="88" spans="1:8" ht="15">
      <c r="A88" s="156"/>
      <c r="B88" s="157"/>
      <c r="C88" s="157"/>
      <c r="D88" s="158"/>
      <c r="E88" s="159"/>
      <c r="F88" s="184"/>
      <c r="G88" s="184"/>
      <c r="H88" s="184"/>
    </row>
    <row r="89" spans="1:8" ht="15.75">
      <c r="A89" s="156" t="s">
        <v>61</v>
      </c>
      <c r="B89" s="157">
        <v>35</v>
      </c>
      <c r="C89" s="157"/>
      <c r="D89" s="158" t="s">
        <v>67</v>
      </c>
      <c r="E89" s="165"/>
      <c r="F89" s="166"/>
      <c r="G89" s="166"/>
      <c r="H89" s="166"/>
    </row>
    <row r="90" spans="1:8" ht="15">
      <c r="A90" s="156" t="s">
        <v>61</v>
      </c>
      <c r="B90" s="157">
        <v>35</v>
      </c>
      <c r="C90" s="157"/>
      <c r="D90" s="386"/>
      <c r="E90" s="428"/>
      <c r="F90" s="166"/>
      <c r="G90" s="166"/>
      <c r="H90" s="166"/>
    </row>
    <row r="91" spans="1:8" ht="15">
      <c r="A91" s="156" t="s">
        <v>61</v>
      </c>
      <c r="B91" s="157">
        <v>35</v>
      </c>
      <c r="C91" s="157"/>
      <c r="D91" s="386"/>
      <c r="E91" s="428"/>
      <c r="F91" s="166"/>
      <c r="G91" s="166"/>
      <c r="H91" s="166"/>
    </row>
    <row r="92" spans="1:8" ht="15.75">
      <c r="A92" s="156"/>
      <c r="B92" s="157"/>
      <c r="C92" s="157"/>
      <c r="D92" s="164" t="s">
        <v>273</v>
      </c>
      <c r="E92" s="163"/>
      <c r="F92" s="167">
        <f>SUM(F89:F91)</f>
        <v>0</v>
      </c>
      <c r="G92" s="167">
        <f>SUM(G89:G91)</f>
        <v>0</v>
      </c>
      <c r="H92" s="167">
        <f>SUM(H89:H91)</f>
        <v>0</v>
      </c>
    </row>
    <row r="93" spans="1:8" ht="15">
      <c r="A93" s="156"/>
      <c r="B93" s="157"/>
      <c r="C93" s="157"/>
      <c r="D93" s="162"/>
      <c r="E93" s="163"/>
      <c r="F93" s="184"/>
      <c r="G93" s="184"/>
      <c r="H93" s="184"/>
    </row>
    <row r="94" spans="1:8" ht="15.75">
      <c r="A94" s="156" t="s">
        <v>61</v>
      </c>
      <c r="B94" s="157">
        <v>36</v>
      </c>
      <c r="C94" s="157"/>
      <c r="D94" s="158" t="s">
        <v>97</v>
      </c>
      <c r="E94" s="165"/>
      <c r="F94" s="166"/>
      <c r="G94" s="166"/>
      <c r="H94" s="166"/>
    </row>
    <row r="95" spans="1:8" ht="15">
      <c r="A95" s="156" t="s">
        <v>61</v>
      </c>
      <c r="B95" s="157">
        <v>36</v>
      </c>
      <c r="C95" s="157"/>
      <c r="D95" s="386"/>
      <c r="E95" s="428"/>
      <c r="F95" s="166"/>
      <c r="G95" s="166"/>
      <c r="H95" s="166"/>
    </row>
    <row r="96" spans="1:8" ht="15.75">
      <c r="A96" s="156"/>
      <c r="B96" s="157"/>
      <c r="C96" s="157"/>
      <c r="D96" s="164" t="s">
        <v>274</v>
      </c>
      <c r="E96" s="159"/>
      <c r="F96" s="167">
        <f>SUM(F94:F95)</f>
        <v>0</v>
      </c>
      <c r="G96" s="167">
        <f>SUM(G94:G95)</f>
        <v>0</v>
      </c>
      <c r="H96" s="167">
        <f>SUM(H94:H95)</f>
        <v>0</v>
      </c>
    </row>
    <row r="97" spans="1:8" ht="15">
      <c r="A97" s="156"/>
      <c r="B97" s="157"/>
      <c r="C97" s="157"/>
      <c r="D97" s="158"/>
      <c r="E97" s="159"/>
      <c r="F97" s="184"/>
      <c r="G97" s="184"/>
      <c r="H97" s="184"/>
    </row>
    <row r="98" spans="1:8" ht="15.75">
      <c r="A98" s="156" t="s">
        <v>61</v>
      </c>
      <c r="B98" s="157">
        <v>37</v>
      </c>
      <c r="C98" s="157"/>
      <c r="D98" s="158" t="s">
        <v>98</v>
      </c>
      <c r="E98" s="165"/>
      <c r="F98" s="166"/>
      <c r="G98" s="166"/>
      <c r="H98" s="166"/>
    </row>
    <row r="99" spans="1:8" ht="15">
      <c r="A99" s="156" t="s">
        <v>61</v>
      </c>
      <c r="B99" s="157">
        <v>37</v>
      </c>
      <c r="C99" s="157"/>
      <c r="D99" s="386"/>
      <c r="E99" s="428"/>
      <c r="F99" s="166"/>
      <c r="G99" s="166"/>
      <c r="H99" s="166"/>
    </row>
    <row r="100" spans="1:8" ht="15.75">
      <c r="A100" s="156"/>
      <c r="B100" s="157"/>
      <c r="C100" s="157"/>
      <c r="D100" s="164" t="s">
        <v>275</v>
      </c>
      <c r="E100" s="159"/>
      <c r="F100" s="167">
        <f>SUM(F98:F99)</f>
        <v>0</v>
      </c>
      <c r="G100" s="167">
        <f>SUM(G98:G99)</f>
        <v>0</v>
      </c>
      <c r="H100" s="167">
        <f>SUM(H98:H99)</f>
        <v>0</v>
      </c>
    </row>
    <row r="101" spans="1:8" ht="15">
      <c r="A101" s="156"/>
      <c r="B101" s="157"/>
      <c r="C101" s="157"/>
      <c r="D101" s="158"/>
      <c r="E101" s="159"/>
      <c r="F101" s="184"/>
      <c r="G101" s="184"/>
      <c r="H101" s="184"/>
    </row>
    <row r="102" spans="1:8" ht="15">
      <c r="A102" s="156" t="s">
        <v>61</v>
      </c>
      <c r="B102" s="157">
        <v>41</v>
      </c>
      <c r="C102" s="156" t="s">
        <v>178</v>
      </c>
      <c r="D102" s="158" t="s">
        <v>154</v>
      </c>
      <c r="E102" s="159"/>
      <c r="F102" s="166"/>
      <c r="G102" s="166"/>
      <c r="H102" s="166"/>
    </row>
    <row r="103" spans="1:8" ht="15">
      <c r="A103" s="156"/>
      <c r="B103" s="157"/>
      <c r="C103" s="157"/>
      <c r="D103" s="158"/>
      <c r="E103" s="159"/>
      <c r="F103" s="184"/>
      <c r="G103" s="184"/>
      <c r="H103" s="184"/>
    </row>
    <row r="104" spans="1:8" ht="15">
      <c r="A104" s="156" t="s">
        <v>61</v>
      </c>
      <c r="B104" s="157">
        <v>43</v>
      </c>
      <c r="C104" s="156" t="s">
        <v>40</v>
      </c>
      <c r="D104" s="158" t="s">
        <v>99</v>
      </c>
      <c r="E104" s="159"/>
      <c r="F104" s="166"/>
      <c r="G104" s="166"/>
      <c r="H104" s="166"/>
    </row>
    <row r="105" spans="1:8" ht="15">
      <c r="A105" s="156"/>
      <c r="B105" s="157"/>
      <c r="C105" s="156"/>
      <c r="D105" s="158"/>
      <c r="E105" s="159"/>
      <c r="F105" s="184"/>
      <c r="G105" s="184"/>
      <c r="H105" s="184"/>
    </row>
    <row r="106" spans="1:8" ht="15">
      <c r="A106" s="156" t="s">
        <v>61</v>
      </c>
      <c r="B106" s="157">
        <v>48</v>
      </c>
      <c r="C106" s="157"/>
      <c r="D106" s="158" t="s">
        <v>248</v>
      </c>
      <c r="E106" s="159"/>
      <c r="F106" s="166"/>
      <c r="G106" s="166"/>
      <c r="H106" s="166"/>
    </row>
    <row r="107" spans="1:8" ht="15">
      <c r="A107" s="156"/>
      <c r="B107" s="157"/>
      <c r="C107" s="157"/>
      <c r="D107" s="158"/>
      <c r="E107" s="159"/>
      <c r="F107" s="184"/>
      <c r="G107" s="184"/>
      <c r="H107" s="184"/>
    </row>
    <row r="108" spans="1:8" ht="15">
      <c r="A108" s="156"/>
      <c r="B108" s="157"/>
      <c r="C108" s="157"/>
      <c r="D108" s="158"/>
      <c r="E108" s="159"/>
      <c r="F108" s="184"/>
      <c r="G108" s="184"/>
      <c r="H108" s="184"/>
    </row>
    <row r="109" spans="1:8" ht="15.75">
      <c r="A109" s="156" t="s">
        <v>61</v>
      </c>
      <c r="B109" s="157">
        <v>59</v>
      </c>
      <c r="C109" s="157"/>
      <c r="D109" s="158" t="s">
        <v>108</v>
      </c>
      <c r="E109" s="165"/>
      <c r="F109" s="166"/>
      <c r="G109" s="166"/>
      <c r="H109" s="166"/>
    </row>
    <row r="110" spans="1:8" ht="15">
      <c r="A110" s="156" t="s">
        <v>61</v>
      </c>
      <c r="B110" s="157">
        <v>59</v>
      </c>
      <c r="C110" s="157"/>
      <c r="D110" s="386"/>
      <c r="E110" s="428"/>
      <c r="F110" s="166"/>
      <c r="G110" s="166"/>
      <c r="H110" s="166"/>
    </row>
    <row r="111" spans="1:8" ht="15">
      <c r="A111" s="156" t="s">
        <v>61</v>
      </c>
      <c r="B111" s="157">
        <v>59</v>
      </c>
      <c r="C111" s="157"/>
      <c r="D111" s="386"/>
      <c r="E111" s="428"/>
      <c r="F111" s="166"/>
      <c r="G111" s="166"/>
      <c r="H111" s="166"/>
    </row>
    <row r="112" spans="1:8" ht="15">
      <c r="A112" s="156" t="s">
        <v>61</v>
      </c>
      <c r="B112" s="157">
        <v>59</v>
      </c>
      <c r="C112" s="157"/>
      <c r="D112" s="386"/>
      <c r="E112" s="428"/>
      <c r="F112" s="166"/>
      <c r="G112" s="166"/>
      <c r="H112" s="166"/>
    </row>
    <row r="113" spans="1:8" ht="15">
      <c r="A113" s="156" t="s">
        <v>61</v>
      </c>
      <c r="B113" s="157">
        <v>59</v>
      </c>
      <c r="C113" s="157"/>
      <c r="D113" s="386"/>
      <c r="E113" s="428"/>
      <c r="F113" s="166"/>
      <c r="G113" s="166"/>
      <c r="H113" s="166"/>
    </row>
    <row r="114" spans="1:8" ht="15.75">
      <c r="A114" s="156"/>
      <c r="B114" s="157"/>
      <c r="C114" s="157"/>
      <c r="D114" s="164" t="s">
        <v>276</v>
      </c>
      <c r="E114" s="159"/>
      <c r="F114" s="167">
        <f>SUM(F109:F113)</f>
        <v>0</v>
      </c>
      <c r="G114" s="167">
        <f>SUM(G109:G113)</f>
        <v>0</v>
      </c>
      <c r="H114" s="167">
        <f>SUM(H109:H113)</f>
        <v>0</v>
      </c>
    </row>
    <row r="115" spans="1:8" ht="15">
      <c r="A115" s="156"/>
      <c r="B115" s="157"/>
      <c r="C115" s="157"/>
      <c r="D115" s="158"/>
      <c r="E115" s="159"/>
      <c r="F115" s="184"/>
      <c r="G115" s="184"/>
      <c r="H115" s="184"/>
    </row>
    <row r="116" spans="1:8" s="3" customFormat="1" ht="15">
      <c r="A116" s="156" t="s">
        <v>109</v>
      </c>
      <c r="B116" s="157"/>
      <c r="C116" s="157"/>
      <c r="D116" s="158"/>
      <c r="E116" s="159"/>
      <c r="F116" s="167">
        <f>+F79+F64+F47+F41+F27+F22+F18+F14+F5+F83+F87+F92+F96+F100+F104+F106+F114+F102+F10+F6</f>
        <v>0</v>
      </c>
      <c r="G116" s="167">
        <f>+G79+G64+G47+G41+G27+G22+G18+G14+G5+G83+G87+G92+G96+G100+G104+G106+G114+G102+G10+G6</f>
        <v>0</v>
      </c>
      <c r="H116" s="167">
        <f>+H79+H64+H47+H41+H27+H22+H18+H14+H5+H83+H87+H92+H96+H100+H104+H106+H114+H102+H10+H6</f>
        <v>0</v>
      </c>
    </row>
    <row r="117" spans="1:8" s="2" customFormat="1" ht="15">
      <c r="A117" s="156"/>
      <c r="B117" s="157"/>
      <c r="C117" s="157"/>
      <c r="D117" s="158"/>
      <c r="E117" s="159"/>
      <c r="F117" s="185"/>
      <c r="G117" s="185"/>
      <c r="H117" s="185"/>
    </row>
    <row r="118" spans="1:8" ht="15">
      <c r="A118" s="156" t="s">
        <v>69</v>
      </c>
      <c r="B118" s="157">
        <v>61</v>
      </c>
      <c r="C118" s="156" t="s">
        <v>70</v>
      </c>
      <c r="D118" s="158" t="s">
        <v>100</v>
      </c>
      <c r="E118" s="159"/>
      <c r="F118" s="166"/>
      <c r="G118" s="166"/>
      <c r="H118" s="166"/>
    </row>
    <row r="119" spans="1:8" ht="15">
      <c r="A119" s="156"/>
      <c r="B119" s="156" t="s">
        <v>112</v>
      </c>
      <c r="C119" s="156"/>
      <c r="D119" s="158" t="s">
        <v>157</v>
      </c>
      <c r="E119" s="159"/>
      <c r="F119" s="166"/>
      <c r="G119" s="166"/>
      <c r="H119" s="166"/>
    </row>
    <row r="120" spans="1:8" ht="15">
      <c r="A120" s="186"/>
      <c r="B120" s="187"/>
      <c r="C120" s="186"/>
      <c r="D120" s="188"/>
      <c r="E120" s="189"/>
      <c r="F120" s="184"/>
      <c r="G120" s="184"/>
      <c r="H120" s="184"/>
    </row>
    <row r="121" spans="1:8" ht="15">
      <c r="A121" s="156" t="s">
        <v>69</v>
      </c>
      <c r="B121" s="157">
        <v>62</v>
      </c>
      <c r="C121" s="186"/>
      <c r="D121" s="188" t="s">
        <v>101</v>
      </c>
      <c r="E121" s="189"/>
      <c r="F121" s="166"/>
      <c r="G121" s="166"/>
      <c r="H121" s="166"/>
    </row>
    <row r="122" spans="1:8" ht="15">
      <c r="A122" s="156" t="s">
        <v>69</v>
      </c>
      <c r="B122" s="157">
        <v>62</v>
      </c>
      <c r="C122" s="186"/>
      <c r="D122" s="386"/>
      <c r="E122" s="428"/>
      <c r="F122" s="166"/>
      <c r="G122" s="166"/>
      <c r="H122" s="166"/>
    </row>
    <row r="123" spans="1:8" ht="15.75">
      <c r="A123" s="156"/>
      <c r="B123" s="157"/>
      <c r="C123" s="157"/>
      <c r="D123" s="164" t="s">
        <v>277</v>
      </c>
      <c r="E123" s="159"/>
      <c r="F123" s="167">
        <f>SUM(F121:F122)</f>
        <v>0</v>
      </c>
      <c r="G123" s="167">
        <f>SUM(G121:G122)</f>
        <v>0</v>
      </c>
      <c r="H123" s="167">
        <f>SUM(H121:H122)</f>
        <v>0</v>
      </c>
    </row>
    <row r="124" spans="1:8" ht="15">
      <c r="A124" s="156"/>
      <c r="B124" s="157"/>
      <c r="C124" s="157"/>
      <c r="D124" s="158"/>
      <c r="E124" s="159"/>
      <c r="F124" s="184"/>
      <c r="G124" s="184"/>
      <c r="H124" s="184"/>
    </row>
    <row r="125" spans="1:8" ht="15">
      <c r="A125" s="156" t="s">
        <v>69</v>
      </c>
      <c r="B125" s="157">
        <v>63</v>
      </c>
      <c r="C125" s="157"/>
      <c r="D125" s="188" t="s">
        <v>15</v>
      </c>
      <c r="E125" s="189"/>
      <c r="F125" s="166"/>
      <c r="G125" s="166"/>
      <c r="H125" s="166"/>
    </row>
    <row r="126" spans="1:8" ht="15">
      <c r="A126" s="156" t="s">
        <v>69</v>
      </c>
      <c r="B126" s="157">
        <v>63</v>
      </c>
      <c r="C126" s="157"/>
      <c r="D126" s="386"/>
      <c r="E126" s="428"/>
      <c r="F126" s="166"/>
      <c r="G126" s="166"/>
      <c r="H126" s="166"/>
    </row>
    <row r="127" spans="1:8" ht="15.75">
      <c r="A127" s="156"/>
      <c r="B127" s="157"/>
      <c r="C127" s="157"/>
      <c r="D127" s="164" t="s">
        <v>278</v>
      </c>
      <c r="E127" s="159"/>
      <c r="F127" s="167">
        <f>SUM(F125:F126)</f>
        <v>0</v>
      </c>
      <c r="G127" s="167">
        <f>SUM(G125:G126)</f>
        <v>0</v>
      </c>
      <c r="H127" s="167">
        <f>SUM(H125:H126)</f>
        <v>0</v>
      </c>
    </row>
    <row r="128" spans="1:8" ht="15">
      <c r="A128" s="156"/>
      <c r="B128" s="157"/>
      <c r="C128" s="157"/>
      <c r="D128" s="158"/>
      <c r="E128" s="159"/>
      <c r="F128" s="184"/>
      <c r="G128" s="184"/>
      <c r="H128" s="184"/>
    </row>
    <row r="129" spans="1:8" ht="15">
      <c r="A129" s="156" t="s">
        <v>69</v>
      </c>
      <c r="B129" s="157">
        <v>64</v>
      </c>
      <c r="C129" s="157"/>
      <c r="D129" s="188" t="s">
        <v>102</v>
      </c>
      <c r="E129" s="189"/>
      <c r="F129" s="166"/>
      <c r="G129" s="166"/>
      <c r="H129" s="166"/>
    </row>
    <row r="130" spans="1:8" ht="15">
      <c r="A130" s="156" t="s">
        <v>69</v>
      </c>
      <c r="B130" s="157">
        <v>64</v>
      </c>
      <c r="C130" s="157"/>
      <c r="D130" s="386"/>
      <c r="E130" s="428"/>
      <c r="F130" s="166"/>
      <c r="G130" s="166"/>
      <c r="H130" s="166"/>
    </row>
    <row r="131" spans="1:8" ht="15.75">
      <c r="A131" s="156"/>
      <c r="B131" s="157"/>
      <c r="C131" s="157"/>
      <c r="D131" s="164" t="s">
        <v>279</v>
      </c>
      <c r="E131" s="159"/>
      <c r="F131" s="167">
        <f>SUM(F129:F130)</f>
        <v>0</v>
      </c>
      <c r="G131" s="167">
        <f>SUM(G129:G130)</f>
        <v>0</v>
      </c>
      <c r="H131" s="167">
        <f>SUM(H129:H130)</f>
        <v>0</v>
      </c>
    </row>
    <row r="132" spans="1:8" ht="15">
      <c r="A132" s="156"/>
      <c r="B132" s="157"/>
      <c r="C132" s="157"/>
      <c r="D132" s="158"/>
      <c r="E132" s="159"/>
      <c r="F132" s="184"/>
      <c r="G132" s="184"/>
      <c r="H132" s="184"/>
    </row>
    <row r="133" spans="1:8" ht="15">
      <c r="A133" s="156" t="s">
        <v>69</v>
      </c>
      <c r="B133" s="157">
        <v>71</v>
      </c>
      <c r="C133" s="156" t="s">
        <v>62</v>
      </c>
      <c r="D133" s="188" t="s">
        <v>87</v>
      </c>
      <c r="E133" s="189"/>
      <c r="F133" s="166"/>
      <c r="G133" s="166"/>
      <c r="H133" s="166"/>
    </row>
    <row r="134" spans="1:8" ht="15">
      <c r="A134" s="156" t="s">
        <v>69</v>
      </c>
      <c r="B134" s="157">
        <v>71</v>
      </c>
      <c r="C134" s="157"/>
      <c r="D134" s="386"/>
      <c r="E134" s="428"/>
      <c r="F134" s="166"/>
      <c r="G134" s="166"/>
      <c r="H134" s="166"/>
    </row>
    <row r="135" spans="1:8" ht="15.75">
      <c r="A135" s="156"/>
      <c r="B135" s="157"/>
      <c r="C135" s="156"/>
      <c r="D135" s="164" t="s">
        <v>266</v>
      </c>
      <c r="E135" s="159"/>
      <c r="F135" s="167">
        <f>SUM(F133:F134)</f>
        <v>0</v>
      </c>
      <c r="G135" s="167">
        <f>SUM(G133:G134)</f>
        <v>0</v>
      </c>
      <c r="H135" s="167">
        <f>SUM(H133:H134)</f>
        <v>0</v>
      </c>
    </row>
    <row r="136" spans="1:8" ht="15">
      <c r="A136" s="156"/>
      <c r="B136" s="157"/>
      <c r="C136" s="156"/>
      <c r="D136" s="158"/>
      <c r="E136" s="159"/>
      <c r="F136" s="184"/>
      <c r="G136" s="184"/>
      <c r="H136" s="184"/>
    </row>
    <row r="137" spans="1:8" ht="15">
      <c r="A137" s="156" t="s">
        <v>69</v>
      </c>
      <c r="B137" s="157">
        <v>72</v>
      </c>
      <c r="C137" s="156"/>
      <c r="D137" s="158" t="s">
        <v>63</v>
      </c>
      <c r="E137" s="159"/>
      <c r="F137" s="184"/>
      <c r="G137" s="184"/>
      <c r="H137" s="184"/>
    </row>
    <row r="138" spans="1:8" ht="15">
      <c r="A138" s="156"/>
      <c r="B138" s="157">
        <v>721</v>
      </c>
      <c r="C138" s="156"/>
      <c r="D138" s="158" t="s">
        <v>159</v>
      </c>
      <c r="E138" s="159"/>
      <c r="F138" s="166"/>
      <c r="G138" s="166"/>
      <c r="H138" s="166"/>
    </row>
    <row r="139" spans="1:8" ht="15">
      <c r="A139" s="156"/>
      <c r="B139" s="157">
        <v>722</v>
      </c>
      <c r="C139" s="156"/>
      <c r="D139" s="158" t="s">
        <v>160</v>
      </c>
      <c r="E139" s="159"/>
      <c r="F139" s="166"/>
      <c r="G139" s="166"/>
      <c r="H139" s="166"/>
    </row>
    <row r="140" spans="1:8" ht="15">
      <c r="A140" s="156"/>
      <c r="B140" s="157"/>
      <c r="C140" s="156"/>
      <c r="D140" s="386"/>
      <c r="E140" s="428"/>
      <c r="F140" s="166"/>
      <c r="G140" s="166"/>
      <c r="H140" s="166"/>
    </row>
    <row r="141" spans="1:8" ht="15.75">
      <c r="A141" s="156"/>
      <c r="B141" s="157"/>
      <c r="C141" s="156"/>
      <c r="D141" s="164" t="s">
        <v>257</v>
      </c>
      <c r="E141" s="165"/>
      <c r="F141" s="167">
        <f>SUM(F138:F140)</f>
        <v>0</v>
      </c>
      <c r="G141" s="167">
        <f>SUM(G138:G140)</f>
        <v>0</v>
      </c>
      <c r="H141" s="167">
        <f>SUM(H138:H140)</f>
        <v>0</v>
      </c>
    </row>
    <row r="142" spans="1:8" ht="15">
      <c r="A142" s="156"/>
      <c r="B142" s="157"/>
      <c r="C142" s="157"/>
      <c r="D142" s="162"/>
      <c r="E142" s="163"/>
      <c r="F142" s="184"/>
      <c r="G142" s="184"/>
      <c r="H142" s="184"/>
    </row>
    <row r="143" spans="1:8" ht="15">
      <c r="A143" s="156"/>
      <c r="B143" s="157">
        <v>74</v>
      </c>
      <c r="C143" s="157"/>
      <c r="D143" s="158" t="s">
        <v>82</v>
      </c>
      <c r="E143" s="159"/>
      <c r="F143" s="184"/>
      <c r="G143" s="184"/>
      <c r="H143" s="184"/>
    </row>
    <row r="144" spans="1:8" ht="15">
      <c r="A144" s="156" t="s">
        <v>69</v>
      </c>
      <c r="B144" s="157">
        <v>742</v>
      </c>
      <c r="C144" s="156"/>
      <c r="D144" s="158" t="s">
        <v>83</v>
      </c>
      <c r="E144" s="159"/>
      <c r="F144" s="166"/>
      <c r="G144" s="166"/>
      <c r="H144" s="166"/>
    </row>
    <row r="145" spans="1:8" ht="15">
      <c r="A145" s="156" t="s">
        <v>69</v>
      </c>
      <c r="B145" s="157">
        <v>743</v>
      </c>
      <c r="C145" s="156"/>
      <c r="D145" s="158" t="s">
        <v>68</v>
      </c>
      <c r="E145" s="159"/>
      <c r="F145" s="166"/>
      <c r="G145" s="166"/>
      <c r="H145" s="166"/>
    </row>
    <row r="146" spans="1:8" ht="15">
      <c r="A146" s="156" t="s">
        <v>69</v>
      </c>
      <c r="B146" s="157">
        <v>746</v>
      </c>
      <c r="C146" s="156"/>
      <c r="D146" s="158" t="s">
        <v>252</v>
      </c>
      <c r="E146" s="159"/>
      <c r="F146" s="166"/>
      <c r="G146" s="166"/>
      <c r="H146" s="166"/>
    </row>
    <row r="147" spans="1:8" ht="15">
      <c r="A147" s="156" t="s">
        <v>69</v>
      </c>
      <c r="B147" s="157">
        <v>7464</v>
      </c>
      <c r="C147" s="156"/>
      <c r="D147" s="158" t="s">
        <v>126</v>
      </c>
      <c r="E147" s="159"/>
      <c r="F147" s="166"/>
      <c r="G147" s="166"/>
      <c r="H147" s="166"/>
    </row>
    <row r="148" spans="1:8" ht="15">
      <c r="A148" s="156" t="s">
        <v>69</v>
      </c>
      <c r="B148" s="157">
        <v>747</v>
      </c>
      <c r="C148" s="156"/>
      <c r="D148" s="158" t="s">
        <v>84</v>
      </c>
      <c r="E148" s="159"/>
      <c r="F148" s="166"/>
      <c r="G148" s="166"/>
      <c r="H148" s="166"/>
    </row>
    <row r="149" spans="1:8" ht="15">
      <c r="A149" s="156" t="s">
        <v>69</v>
      </c>
      <c r="B149" s="157">
        <v>748</v>
      </c>
      <c r="C149" s="156"/>
      <c r="D149" s="158" t="s">
        <v>85</v>
      </c>
      <c r="E149" s="159"/>
      <c r="F149" s="166"/>
      <c r="G149" s="166"/>
      <c r="H149" s="166"/>
    </row>
    <row r="150" spans="1:8" ht="15">
      <c r="A150" s="156" t="s">
        <v>69</v>
      </c>
      <c r="B150" s="157">
        <v>749</v>
      </c>
      <c r="C150" s="156" t="s">
        <v>192</v>
      </c>
      <c r="D150" s="166" t="s">
        <v>86</v>
      </c>
      <c r="E150" s="166"/>
      <c r="F150" s="166"/>
      <c r="G150" s="166"/>
      <c r="H150" s="166"/>
    </row>
    <row r="151" spans="1:8" ht="15">
      <c r="A151" s="156" t="s">
        <v>69</v>
      </c>
      <c r="B151" s="157"/>
      <c r="C151" s="156"/>
      <c r="D151" s="386"/>
      <c r="E151" s="428"/>
      <c r="F151" s="166"/>
      <c r="G151" s="166"/>
      <c r="H151" s="166"/>
    </row>
    <row r="152" spans="1:8" ht="15">
      <c r="A152" s="156" t="s">
        <v>69</v>
      </c>
      <c r="B152" s="157"/>
      <c r="C152" s="156"/>
      <c r="D152" s="386"/>
      <c r="E152" s="428"/>
      <c r="F152" s="166"/>
      <c r="G152" s="166"/>
      <c r="H152" s="166"/>
    </row>
    <row r="153" spans="1:8" ht="15">
      <c r="A153" s="156" t="s">
        <v>69</v>
      </c>
      <c r="B153" s="157"/>
      <c r="C153" s="156"/>
      <c r="D153" s="386"/>
      <c r="E153" s="428"/>
      <c r="F153" s="166"/>
      <c r="G153" s="166"/>
      <c r="H153" s="166"/>
    </row>
    <row r="154" spans="1:8" ht="15">
      <c r="A154" s="156" t="s">
        <v>69</v>
      </c>
      <c r="B154" s="157"/>
      <c r="C154" s="156"/>
      <c r="D154" s="386"/>
      <c r="E154" s="428"/>
      <c r="F154" s="166"/>
      <c r="G154" s="166"/>
      <c r="H154" s="166"/>
    </row>
    <row r="155" spans="1:8" s="3" customFormat="1" ht="15.75">
      <c r="A155" s="156"/>
      <c r="B155" s="157"/>
      <c r="C155" s="156"/>
      <c r="D155" s="164" t="s">
        <v>253</v>
      </c>
      <c r="E155" s="165"/>
      <c r="F155" s="167">
        <f>SUM(F144:F154)</f>
        <v>0</v>
      </c>
      <c r="G155" s="167">
        <f>SUM(G144:G154)</f>
        <v>0</v>
      </c>
      <c r="H155" s="167">
        <f>SUM(H144:H154)</f>
        <v>0</v>
      </c>
    </row>
    <row r="156" spans="1:8" s="2" customFormat="1" ht="15.75">
      <c r="A156" s="156"/>
      <c r="B156" s="157"/>
      <c r="C156" s="156"/>
      <c r="D156" s="164"/>
      <c r="E156" s="165"/>
      <c r="F156" s="185"/>
      <c r="G156" s="185"/>
      <c r="H156" s="185"/>
    </row>
    <row r="157" spans="1:8" s="2" customFormat="1" ht="15.75">
      <c r="A157" s="156" t="s">
        <v>69</v>
      </c>
      <c r="B157" s="157">
        <v>75</v>
      </c>
      <c r="C157" s="156"/>
      <c r="D157" s="158" t="s">
        <v>88</v>
      </c>
      <c r="E157" s="165"/>
      <c r="F157" s="166"/>
      <c r="G157" s="166"/>
      <c r="H157" s="166"/>
    </row>
    <row r="158" spans="1:8" s="2" customFormat="1" ht="15">
      <c r="A158" s="156" t="s">
        <v>69</v>
      </c>
      <c r="B158" s="157">
        <v>75</v>
      </c>
      <c r="C158" s="156"/>
      <c r="D158" s="386"/>
      <c r="E158" s="428"/>
      <c r="F158" s="166"/>
      <c r="G158" s="166"/>
      <c r="H158" s="166"/>
    </row>
    <row r="159" spans="1:8" s="2" customFormat="1" ht="15">
      <c r="A159" s="156" t="s">
        <v>69</v>
      </c>
      <c r="B159" s="157">
        <v>75</v>
      </c>
      <c r="C159" s="156"/>
      <c r="D159" s="386"/>
      <c r="E159" s="428"/>
      <c r="F159" s="166"/>
      <c r="G159" s="166"/>
      <c r="H159" s="166"/>
    </row>
    <row r="160" spans="1:8" s="2" customFormat="1" ht="15">
      <c r="A160" s="156" t="s">
        <v>69</v>
      </c>
      <c r="B160" s="157">
        <v>75</v>
      </c>
      <c r="C160" s="156"/>
      <c r="D160" s="386"/>
      <c r="E160" s="428"/>
      <c r="F160" s="166"/>
      <c r="G160" s="166"/>
      <c r="H160" s="166"/>
    </row>
    <row r="161" spans="1:8" ht="15.75">
      <c r="A161" s="156"/>
      <c r="B161" s="157"/>
      <c r="C161" s="157"/>
      <c r="D161" s="164" t="s">
        <v>269</v>
      </c>
      <c r="E161" s="159"/>
      <c r="F161" s="167">
        <f>SUM(F157:F160)</f>
        <v>0</v>
      </c>
      <c r="G161" s="167">
        <f>SUM(G157:G160)</f>
        <v>0</v>
      </c>
      <c r="H161" s="167">
        <f>SUM(H157:H160)</f>
        <v>0</v>
      </c>
    </row>
    <row r="162" spans="1:8" ht="15">
      <c r="A162" s="156"/>
      <c r="B162" s="157"/>
      <c r="C162" s="157"/>
      <c r="D162" s="158"/>
      <c r="E162" s="159"/>
      <c r="F162" s="184"/>
      <c r="G162" s="184"/>
      <c r="H162" s="184"/>
    </row>
    <row r="163" spans="1:8" ht="15">
      <c r="A163" s="156" t="s">
        <v>69</v>
      </c>
      <c r="B163" s="157">
        <v>81</v>
      </c>
      <c r="C163" s="156" t="s">
        <v>64</v>
      </c>
      <c r="D163" s="158" t="s">
        <v>56</v>
      </c>
      <c r="E163" s="159"/>
      <c r="F163" s="184"/>
      <c r="G163" s="184"/>
      <c r="H163" s="184"/>
    </row>
    <row r="164" spans="1:8" ht="15">
      <c r="A164" s="156" t="s">
        <v>69</v>
      </c>
      <c r="B164" s="157">
        <v>8122</v>
      </c>
      <c r="C164" s="156"/>
      <c r="D164" s="158" t="s">
        <v>89</v>
      </c>
      <c r="E164" s="159"/>
      <c r="F164" s="166"/>
      <c r="G164" s="166"/>
      <c r="H164" s="166"/>
    </row>
    <row r="165" spans="1:8" ht="15">
      <c r="A165" s="156" t="s">
        <v>69</v>
      </c>
      <c r="B165" s="157">
        <v>8123</v>
      </c>
      <c r="C165" s="156"/>
      <c r="D165" s="158" t="s">
        <v>90</v>
      </c>
      <c r="E165" s="159"/>
      <c r="F165" s="166"/>
      <c r="G165" s="166"/>
      <c r="H165" s="166"/>
    </row>
    <row r="166" spans="1:8" ht="15">
      <c r="A166" s="156" t="s">
        <v>69</v>
      </c>
      <c r="B166" s="157">
        <v>8124</v>
      </c>
      <c r="C166" s="157"/>
      <c r="D166" s="158" t="s">
        <v>124</v>
      </c>
      <c r="E166" s="159"/>
      <c r="F166" s="166"/>
      <c r="G166" s="166"/>
      <c r="H166" s="166"/>
    </row>
    <row r="167" spans="1:8" ht="15">
      <c r="A167" s="156" t="s">
        <v>69</v>
      </c>
      <c r="B167" s="157">
        <v>8125</v>
      </c>
      <c r="C167" s="157"/>
      <c r="D167" s="158" t="s">
        <v>125</v>
      </c>
      <c r="E167" s="159"/>
      <c r="F167" s="166"/>
      <c r="G167" s="166"/>
      <c r="H167" s="166"/>
    </row>
    <row r="168" spans="1:8" ht="15">
      <c r="A168" s="156" t="s">
        <v>69</v>
      </c>
      <c r="B168" s="157">
        <v>8132</v>
      </c>
      <c r="C168" s="157"/>
      <c r="D168" s="158" t="s">
        <v>103</v>
      </c>
      <c r="E168" s="159"/>
      <c r="F168" s="166"/>
      <c r="G168" s="166"/>
      <c r="H168" s="166"/>
    </row>
    <row r="169" spans="1:8" ht="15">
      <c r="A169" s="156" t="s">
        <v>69</v>
      </c>
      <c r="B169" s="157">
        <v>8134</v>
      </c>
      <c r="C169" s="387"/>
      <c r="D169" s="158" t="s">
        <v>104</v>
      </c>
      <c r="E169" s="159"/>
      <c r="F169" s="166"/>
      <c r="G169" s="166"/>
      <c r="H169" s="166"/>
    </row>
    <row r="170" spans="1:8" ht="15">
      <c r="A170" s="156" t="s">
        <v>69</v>
      </c>
      <c r="B170" s="157">
        <v>8135</v>
      </c>
      <c r="C170" s="157"/>
      <c r="D170" s="158" t="s">
        <v>65</v>
      </c>
      <c r="E170" s="159"/>
      <c r="F170" s="166"/>
      <c r="G170" s="166"/>
      <c r="H170" s="166"/>
    </row>
    <row r="171" spans="1:8" ht="15">
      <c r="A171" s="156" t="s">
        <v>69</v>
      </c>
      <c r="B171" s="157">
        <v>8138</v>
      </c>
      <c r="C171" s="157"/>
      <c r="D171" s="158" t="s">
        <v>105</v>
      </c>
      <c r="E171" s="159"/>
      <c r="F171" s="166"/>
      <c r="G171" s="166"/>
      <c r="H171" s="166"/>
    </row>
    <row r="172" spans="1:8" ht="15">
      <c r="A172" s="156" t="s">
        <v>69</v>
      </c>
      <c r="B172" s="157">
        <v>814</v>
      </c>
      <c r="C172" s="157"/>
      <c r="D172" s="158" t="s">
        <v>91</v>
      </c>
      <c r="E172" s="159"/>
      <c r="F172" s="166"/>
      <c r="G172" s="166"/>
      <c r="H172" s="166"/>
    </row>
    <row r="173" spans="1:8" ht="15">
      <c r="A173" s="156" t="s">
        <v>69</v>
      </c>
      <c r="B173" s="157"/>
      <c r="C173" s="156" t="s">
        <v>192</v>
      </c>
      <c r="D173" s="166"/>
      <c r="E173" s="166"/>
      <c r="F173" s="166"/>
      <c r="G173" s="166"/>
      <c r="H173" s="166"/>
    </row>
    <row r="174" spans="1:8" ht="15">
      <c r="A174" s="156" t="s">
        <v>69</v>
      </c>
      <c r="B174" s="157"/>
      <c r="C174" s="156"/>
      <c r="D174" s="386"/>
      <c r="E174" s="428"/>
      <c r="F174" s="166"/>
      <c r="G174" s="166"/>
      <c r="H174" s="166"/>
    </row>
    <row r="175" spans="1:8" ht="15">
      <c r="A175" s="156" t="s">
        <v>69</v>
      </c>
      <c r="B175" s="157"/>
      <c r="C175" s="156"/>
      <c r="D175" s="386"/>
      <c r="E175" s="428"/>
      <c r="F175" s="166"/>
      <c r="G175" s="166"/>
      <c r="H175" s="166"/>
    </row>
    <row r="176" spans="1:8" ht="15">
      <c r="A176" s="156" t="s">
        <v>69</v>
      </c>
      <c r="B176" s="157"/>
      <c r="C176" s="156"/>
      <c r="D176" s="386"/>
      <c r="E176" s="428"/>
      <c r="F176" s="166"/>
      <c r="G176" s="166"/>
      <c r="H176" s="166"/>
    </row>
    <row r="177" spans="1:8" ht="15">
      <c r="A177" s="156" t="s">
        <v>69</v>
      </c>
      <c r="B177" s="157"/>
      <c r="C177" s="156"/>
      <c r="D177" s="386"/>
      <c r="E177" s="428"/>
      <c r="F177" s="166"/>
      <c r="G177" s="166"/>
      <c r="H177" s="166"/>
    </row>
    <row r="178" spans="1:8" s="3" customFormat="1" ht="15.75">
      <c r="A178" s="156"/>
      <c r="B178" s="157"/>
      <c r="C178" s="157"/>
      <c r="D178" s="164" t="s">
        <v>254</v>
      </c>
      <c r="E178" s="165"/>
      <c r="F178" s="167">
        <f>SUM(F164:F177)</f>
        <v>0</v>
      </c>
      <c r="G178" s="167">
        <f>SUM(G164:G177)</f>
        <v>0</v>
      </c>
      <c r="H178" s="167">
        <f>SUM(H164:H177)</f>
        <v>0</v>
      </c>
    </row>
    <row r="179" spans="1:8" s="2" customFormat="1" ht="15.75">
      <c r="A179" s="156"/>
      <c r="B179" s="157"/>
      <c r="C179" s="157"/>
      <c r="D179" s="164"/>
      <c r="E179" s="165"/>
      <c r="F179" s="185"/>
      <c r="G179" s="185"/>
      <c r="H179" s="185"/>
    </row>
    <row r="180" spans="1:8" ht="15">
      <c r="A180" s="156" t="s">
        <v>69</v>
      </c>
      <c r="B180" s="157">
        <v>82</v>
      </c>
      <c r="C180" s="157"/>
      <c r="D180" s="158" t="s">
        <v>57</v>
      </c>
      <c r="E180" s="159"/>
      <c r="F180" s="185"/>
      <c r="G180" s="185"/>
      <c r="H180" s="185"/>
    </row>
    <row r="181" spans="1:8" ht="15">
      <c r="A181" s="156" t="s">
        <v>69</v>
      </c>
      <c r="B181" s="157">
        <v>823</v>
      </c>
      <c r="C181" s="157"/>
      <c r="D181" s="158" t="s">
        <v>106</v>
      </c>
      <c r="E181" s="159"/>
      <c r="F181" s="166"/>
      <c r="G181" s="166"/>
      <c r="H181" s="166"/>
    </row>
    <row r="182" spans="1:8" ht="15">
      <c r="A182" s="156" t="s">
        <v>69</v>
      </c>
      <c r="B182" s="157">
        <v>824</v>
      </c>
      <c r="C182" s="157"/>
      <c r="D182" s="158" t="s">
        <v>161</v>
      </c>
      <c r="E182" s="159"/>
      <c r="F182" s="166"/>
      <c r="G182" s="166"/>
      <c r="H182" s="166"/>
    </row>
    <row r="183" spans="1:8" ht="15">
      <c r="A183" s="156" t="s">
        <v>69</v>
      </c>
      <c r="B183" s="157">
        <v>825</v>
      </c>
      <c r="C183" s="157"/>
      <c r="D183" s="158" t="s">
        <v>255</v>
      </c>
      <c r="E183" s="159"/>
      <c r="F183" s="166"/>
      <c r="G183" s="166"/>
      <c r="H183" s="166"/>
    </row>
    <row r="184" spans="1:8" ht="15">
      <c r="A184" s="156" t="s">
        <v>69</v>
      </c>
      <c r="B184" s="157">
        <v>8254</v>
      </c>
      <c r="C184" s="157"/>
      <c r="D184" s="158" t="s">
        <v>107</v>
      </c>
      <c r="E184" s="159"/>
      <c r="F184" s="166"/>
      <c r="G184" s="166"/>
      <c r="H184" s="166"/>
    </row>
    <row r="185" spans="1:8" ht="15">
      <c r="A185" s="156" t="s">
        <v>69</v>
      </c>
      <c r="B185" s="157">
        <v>827</v>
      </c>
      <c r="C185" s="157"/>
      <c r="D185" s="158" t="s">
        <v>92</v>
      </c>
      <c r="E185" s="159"/>
      <c r="F185" s="166"/>
      <c r="G185" s="166"/>
      <c r="H185" s="166"/>
    </row>
    <row r="186" spans="1:8" ht="15">
      <c r="A186" s="156" t="s">
        <v>69</v>
      </c>
      <c r="B186" s="157">
        <v>8283</v>
      </c>
      <c r="C186" s="157"/>
      <c r="D186" s="158" t="s">
        <v>93</v>
      </c>
      <c r="E186" s="159"/>
      <c r="F186" s="166"/>
      <c r="G186" s="166"/>
      <c r="H186" s="166"/>
    </row>
    <row r="187" spans="1:8" ht="15">
      <c r="A187" s="156" t="s">
        <v>69</v>
      </c>
      <c r="B187" s="157">
        <v>8284</v>
      </c>
      <c r="C187" s="157"/>
      <c r="D187" s="158" t="s">
        <v>94</v>
      </c>
      <c r="E187" s="159"/>
      <c r="F187" s="166"/>
      <c r="G187" s="166"/>
      <c r="H187" s="166"/>
    </row>
    <row r="188" spans="1:8" ht="15">
      <c r="A188" s="156" t="s">
        <v>69</v>
      </c>
      <c r="B188" s="157">
        <v>8289</v>
      </c>
      <c r="C188" s="157"/>
      <c r="D188" s="158" t="s">
        <v>95</v>
      </c>
      <c r="E188" s="159"/>
      <c r="F188" s="166"/>
      <c r="G188" s="166"/>
      <c r="H188" s="166"/>
    </row>
    <row r="189" spans="1:8" ht="15">
      <c r="A189" s="156" t="s">
        <v>69</v>
      </c>
      <c r="B189" s="157">
        <v>829</v>
      </c>
      <c r="C189" s="157"/>
      <c r="D189" s="158" t="s">
        <v>191</v>
      </c>
      <c r="E189" s="159"/>
      <c r="F189" s="166"/>
      <c r="G189" s="166"/>
      <c r="H189" s="166"/>
    </row>
    <row r="190" spans="1:8" ht="15">
      <c r="A190" s="156" t="s">
        <v>69</v>
      </c>
      <c r="B190" s="157"/>
      <c r="C190" s="156" t="s">
        <v>192</v>
      </c>
      <c r="D190" s="166"/>
      <c r="E190" s="166"/>
      <c r="F190" s="166"/>
      <c r="G190" s="166"/>
      <c r="H190" s="166"/>
    </row>
    <row r="191" spans="1:8" ht="15">
      <c r="A191" s="156" t="s">
        <v>69</v>
      </c>
      <c r="B191" s="157"/>
      <c r="C191" s="156"/>
      <c r="D191" s="386"/>
      <c r="E191" s="428"/>
      <c r="F191" s="166"/>
      <c r="G191" s="166"/>
      <c r="H191" s="166"/>
    </row>
    <row r="192" spans="1:8" ht="15">
      <c r="A192" s="156" t="s">
        <v>69</v>
      </c>
      <c r="B192" s="157"/>
      <c r="C192" s="156"/>
      <c r="D192" s="386"/>
      <c r="E192" s="428"/>
      <c r="F192" s="166"/>
      <c r="G192" s="166"/>
      <c r="H192" s="166"/>
    </row>
    <row r="193" spans="1:8" ht="15">
      <c r="A193" s="156" t="s">
        <v>69</v>
      </c>
      <c r="B193" s="157"/>
      <c r="C193" s="156"/>
      <c r="D193" s="386"/>
      <c r="E193" s="428"/>
      <c r="F193" s="166"/>
      <c r="G193" s="166"/>
      <c r="H193" s="166"/>
    </row>
    <row r="194" spans="1:8" ht="15">
      <c r="A194" s="156" t="s">
        <v>69</v>
      </c>
      <c r="B194" s="157"/>
      <c r="C194" s="156"/>
      <c r="D194" s="386"/>
      <c r="E194" s="428"/>
      <c r="F194" s="166"/>
      <c r="G194" s="166"/>
      <c r="H194" s="166"/>
    </row>
    <row r="195" spans="1:8" ht="15">
      <c r="A195" s="156" t="s">
        <v>69</v>
      </c>
      <c r="B195" s="157"/>
      <c r="C195" s="156"/>
      <c r="D195" s="386"/>
      <c r="E195" s="428"/>
      <c r="F195" s="166"/>
      <c r="G195" s="166"/>
      <c r="H195" s="166"/>
    </row>
    <row r="196" spans="1:8" ht="15">
      <c r="A196" s="156" t="s">
        <v>69</v>
      </c>
      <c r="B196" s="157"/>
      <c r="C196" s="156"/>
      <c r="D196" s="386"/>
      <c r="E196" s="428"/>
      <c r="F196" s="166"/>
      <c r="G196" s="166"/>
      <c r="H196" s="166"/>
    </row>
    <row r="197" spans="1:8" ht="15">
      <c r="A197" s="156" t="s">
        <v>69</v>
      </c>
      <c r="B197" s="157"/>
      <c r="C197" s="156"/>
      <c r="D197" s="386"/>
      <c r="E197" s="428"/>
      <c r="F197" s="166"/>
      <c r="G197" s="166"/>
      <c r="H197" s="166"/>
    </row>
    <row r="198" spans="1:8" s="3" customFormat="1" ht="15.75">
      <c r="A198" s="156"/>
      <c r="B198" s="157"/>
      <c r="C198" s="157"/>
      <c r="D198" s="430" t="s">
        <v>256</v>
      </c>
      <c r="E198" s="433"/>
      <c r="F198" s="167">
        <f>SUM(F181:F197)</f>
        <v>0</v>
      </c>
      <c r="G198" s="167">
        <f>SUM(G181:G197)</f>
        <v>0</v>
      </c>
      <c r="H198" s="167">
        <f>SUM(H181:H197)</f>
        <v>0</v>
      </c>
    </row>
    <row r="199" spans="1:8" s="2" customFormat="1" ht="15.75">
      <c r="A199" s="156"/>
      <c r="B199" s="157"/>
      <c r="C199" s="157"/>
      <c r="D199" s="430"/>
      <c r="E199" s="433"/>
      <c r="F199" s="185"/>
      <c r="G199" s="185"/>
      <c r="H199" s="185"/>
    </row>
    <row r="200" spans="1:8" s="2" customFormat="1" ht="15">
      <c r="A200" s="156" t="s">
        <v>69</v>
      </c>
      <c r="B200" s="157">
        <v>83</v>
      </c>
      <c r="C200" s="157"/>
      <c r="D200" s="188" t="s">
        <v>66</v>
      </c>
      <c r="E200" s="189"/>
      <c r="F200" s="166"/>
      <c r="G200" s="166"/>
      <c r="H200" s="166"/>
    </row>
    <row r="201" spans="1:8" s="2" customFormat="1" ht="15">
      <c r="A201" s="156" t="s">
        <v>69</v>
      </c>
      <c r="B201" s="157">
        <v>83</v>
      </c>
      <c r="C201" s="157"/>
      <c r="D201" s="386"/>
      <c r="E201" s="428"/>
      <c r="F201" s="166"/>
      <c r="G201" s="166"/>
      <c r="H201" s="166"/>
    </row>
    <row r="202" spans="1:8" ht="15.75">
      <c r="A202" s="156"/>
      <c r="B202" s="157"/>
      <c r="C202" s="157"/>
      <c r="D202" s="430" t="s">
        <v>271</v>
      </c>
      <c r="E202" s="431"/>
      <c r="F202" s="167">
        <f>SUM(F200:F201)</f>
        <v>0</v>
      </c>
      <c r="G202" s="167">
        <f>SUM(G200:G201)</f>
        <v>0</v>
      </c>
      <c r="H202" s="167">
        <f>SUM(H200:H201)</f>
        <v>0</v>
      </c>
    </row>
    <row r="203" spans="1:8" ht="15">
      <c r="A203" s="156"/>
      <c r="B203" s="157"/>
      <c r="C203" s="157"/>
      <c r="D203" s="432"/>
      <c r="E203" s="431"/>
      <c r="F203" s="185"/>
      <c r="G203" s="185"/>
      <c r="H203" s="185"/>
    </row>
    <row r="204" spans="1:8" ht="15">
      <c r="A204" s="156" t="s">
        <v>69</v>
      </c>
      <c r="B204" s="157">
        <v>84</v>
      </c>
      <c r="C204" s="157"/>
      <c r="D204" s="188" t="s">
        <v>96</v>
      </c>
      <c r="E204" s="189"/>
      <c r="F204" s="166"/>
      <c r="G204" s="166"/>
      <c r="H204" s="166"/>
    </row>
    <row r="205" spans="1:8" ht="15">
      <c r="A205" s="156" t="s">
        <v>69</v>
      </c>
      <c r="B205" s="157">
        <v>84</v>
      </c>
      <c r="C205" s="157"/>
      <c r="D205" s="386"/>
      <c r="E205" s="428"/>
      <c r="F205" s="166"/>
      <c r="G205" s="166"/>
      <c r="H205" s="166"/>
    </row>
    <row r="206" spans="1:8" ht="15.75">
      <c r="A206" s="156"/>
      <c r="B206" s="157"/>
      <c r="C206" s="157"/>
      <c r="D206" s="430" t="s">
        <v>272</v>
      </c>
      <c r="E206" s="189"/>
      <c r="F206" s="167">
        <f>SUM(F204:F205)</f>
        <v>0</v>
      </c>
      <c r="G206" s="167">
        <f>SUM(G204:G205)</f>
        <v>0</v>
      </c>
      <c r="H206" s="167">
        <f>SUM(H204:H205)</f>
        <v>0</v>
      </c>
    </row>
    <row r="207" spans="1:8" ht="15.75">
      <c r="A207" s="156"/>
      <c r="B207" s="157"/>
      <c r="C207" s="157"/>
      <c r="D207" s="430"/>
      <c r="E207" s="433"/>
      <c r="F207" s="185"/>
      <c r="G207" s="185"/>
      <c r="H207" s="185"/>
    </row>
    <row r="208" spans="1:8" ht="15">
      <c r="A208" s="156" t="s">
        <v>69</v>
      </c>
      <c r="B208" s="157">
        <v>85</v>
      </c>
      <c r="C208" s="157"/>
      <c r="D208" s="188" t="s">
        <v>67</v>
      </c>
      <c r="E208" s="189"/>
      <c r="F208" s="166"/>
      <c r="G208" s="166"/>
      <c r="H208" s="166"/>
    </row>
    <row r="209" spans="1:8" ht="15">
      <c r="A209" s="156" t="s">
        <v>69</v>
      </c>
      <c r="B209" s="157">
        <v>85</v>
      </c>
      <c r="C209" s="157"/>
      <c r="D209" s="386"/>
      <c r="E209" s="428"/>
      <c r="F209" s="166"/>
      <c r="G209" s="166"/>
      <c r="H209" s="166"/>
    </row>
    <row r="210" spans="1:8" ht="15.75">
      <c r="A210" s="156"/>
      <c r="B210" s="157"/>
      <c r="C210" s="157"/>
      <c r="D210" s="164" t="s">
        <v>273</v>
      </c>
      <c r="E210" s="163"/>
      <c r="F210" s="167">
        <f>SUM(F208:F209)</f>
        <v>0</v>
      </c>
      <c r="G210" s="167">
        <f>SUM(G208:G209)</f>
        <v>0</v>
      </c>
      <c r="H210" s="167">
        <f>SUM(H208:H209)</f>
        <v>0</v>
      </c>
    </row>
    <row r="211" spans="1:8" ht="15.75">
      <c r="A211" s="156"/>
      <c r="B211" s="157"/>
      <c r="C211" s="157"/>
      <c r="D211" s="164"/>
      <c r="E211" s="165"/>
      <c r="F211" s="185"/>
      <c r="G211" s="185"/>
      <c r="H211" s="185"/>
    </row>
    <row r="212" spans="1:8" ht="15">
      <c r="A212" s="156" t="s">
        <v>69</v>
      </c>
      <c r="B212" s="157">
        <v>86</v>
      </c>
      <c r="C212" s="157"/>
      <c r="D212" s="188" t="s">
        <v>97</v>
      </c>
      <c r="E212" s="189"/>
      <c r="F212" s="166"/>
      <c r="G212" s="166"/>
      <c r="H212" s="166"/>
    </row>
    <row r="213" spans="1:8" ht="15">
      <c r="A213" s="156" t="s">
        <v>69</v>
      </c>
      <c r="B213" s="157">
        <v>86</v>
      </c>
      <c r="C213" s="157"/>
      <c r="D213" s="386"/>
      <c r="E213" s="428"/>
      <c r="F213" s="166"/>
      <c r="G213" s="166"/>
      <c r="H213" s="166"/>
    </row>
    <row r="214" spans="1:8" ht="15.75">
      <c r="A214" s="156"/>
      <c r="B214" s="157"/>
      <c r="C214" s="157"/>
      <c r="D214" s="164" t="s">
        <v>274</v>
      </c>
      <c r="E214" s="159"/>
      <c r="F214" s="167">
        <f>SUM(F212:F213)</f>
        <v>0</v>
      </c>
      <c r="G214" s="167">
        <f>SUM(G212:G213)</f>
        <v>0</v>
      </c>
      <c r="H214" s="167">
        <f>SUM(H212:H213)</f>
        <v>0</v>
      </c>
    </row>
    <row r="215" spans="1:8" ht="15.75">
      <c r="A215" s="156"/>
      <c r="B215" s="157"/>
      <c r="C215" s="157"/>
      <c r="D215" s="164"/>
      <c r="E215" s="159"/>
      <c r="F215" s="185"/>
      <c r="G215" s="185"/>
      <c r="H215" s="185"/>
    </row>
    <row r="216" spans="1:8" ht="15">
      <c r="A216" s="156" t="s">
        <v>69</v>
      </c>
      <c r="B216" s="157">
        <v>87</v>
      </c>
      <c r="C216" s="157"/>
      <c r="D216" s="188" t="s">
        <v>98</v>
      </c>
      <c r="E216" s="189"/>
      <c r="F216" s="166"/>
      <c r="G216" s="166"/>
      <c r="H216" s="166"/>
    </row>
    <row r="217" spans="1:8" ht="15">
      <c r="A217" s="156" t="s">
        <v>69</v>
      </c>
      <c r="B217" s="157">
        <v>87</v>
      </c>
      <c r="C217" s="157"/>
      <c r="D217" s="386"/>
      <c r="E217" s="428"/>
      <c r="F217" s="166"/>
      <c r="G217" s="166"/>
      <c r="H217" s="166"/>
    </row>
    <row r="218" spans="1:8" ht="15.75">
      <c r="A218" s="156"/>
      <c r="B218" s="157"/>
      <c r="C218" s="157"/>
      <c r="D218" s="164" t="s">
        <v>275</v>
      </c>
      <c r="E218" s="159"/>
      <c r="F218" s="167">
        <f>SUM(F216:F217)</f>
        <v>0</v>
      </c>
      <c r="G218" s="167">
        <f>SUM(G216:G217)</f>
        <v>0</v>
      </c>
      <c r="H218" s="167">
        <f>SUM(H216:H217)</f>
        <v>0</v>
      </c>
    </row>
    <row r="219" spans="1:8" ht="15.75">
      <c r="A219" s="156"/>
      <c r="B219" s="157"/>
      <c r="C219" s="157"/>
      <c r="D219" s="164"/>
      <c r="E219" s="159"/>
      <c r="F219" s="185"/>
      <c r="G219" s="185"/>
      <c r="H219" s="185"/>
    </row>
    <row r="220" spans="1:8" ht="15">
      <c r="A220" s="156" t="s">
        <v>69</v>
      </c>
      <c r="B220" s="157">
        <v>91</v>
      </c>
      <c r="C220" s="157" t="str">
        <f>+C102</f>
        <v>כשהועד הוא הספק</v>
      </c>
      <c r="D220" s="188" t="s">
        <v>154</v>
      </c>
      <c r="E220" s="189"/>
      <c r="F220" s="166"/>
      <c r="G220" s="166"/>
      <c r="H220" s="166"/>
    </row>
    <row r="221" spans="1:8" ht="15">
      <c r="A221" s="156" t="s">
        <v>69</v>
      </c>
      <c r="B221" s="157">
        <v>91</v>
      </c>
      <c r="C221" s="157">
        <f>+C101</f>
        <v>0</v>
      </c>
      <c r="D221" s="386"/>
      <c r="E221" s="428"/>
      <c r="F221" s="166"/>
      <c r="G221" s="166"/>
      <c r="H221" s="166"/>
    </row>
    <row r="222" spans="1:8" ht="15.75">
      <c r="A222" s="156"/>
      <c r="B222" s="157"/>
      <c r="C222" s="157"/>
      <c r="D222" s="164" t="s">
        <v>280</v>
      </c>
      <c r="E222" s="159"/>
      <c r="F222" s="167">
        <f>SUM(F220:F221)</f>
        <v>0</v>
      </c>
      <c r="G222" s="167">
        <f>SUM(G220:G221)</f>
        <v>0</v>
      </c>
      <c r="H222" s="167">
        <f>SUM(H220:H221)</f>
        <v>0</v>
      </c>
    </row>
    <row r="223" spans="1:8" ht="15.75">
      <c r="A223" s="156"/>
      <c r="B223" s="157"/>
      <c r="C223" s="157"/>
      <c r="D223" s="164"/>
      <c r="E223" s="159"/>
      <c r="F223" s="185"/>
      <c r="G223" s="185"/>
      <c r="H223" s="185"/>
    </row>
    <row r="224" spans="1:8" ht="15">
      <c r="A224" s="156" t="s">
        <v>69</v>
      </c>
      <c r="B224" s="157">
        <v>93</v>
      </c>
      <c r="C224" s="156" t="s">
        <v>40</v>
      </c>
      <c r="D224" s="188" t="s">
        <v>99</v>
      </c>
      <c r="E224" s="189"/>
      <c r="F224" s="166"/>
      <c r="G224" s="166"/>
      <c r="H224" s="166"/>
    </row>
    <row r="225" spans="1:8" ht="15">
      <c r="A225" s="156" t="s">
        <v>69</v>
      </c>
      <c r="B225" s="157">
        <v>93</v>
      </c>
      <c r="C225" s="156"/>
      <c r="D225" s="386"/>
      <c r="E225" s="428"/>
      <c r="F225" s="166"/>
      <c r="G225" s="166"/>
      <c r="H225" s="166"/>
    </row>
    <row r="226" spans="1:8" ht="15.75">
      <c r="A226" s="156"/>
      <c r="B226" s="157"/>
      <c r="C226" s="156"/>
      <c r="D226" s="164" t="s">
        <v>281</v>
      </c>
      <c r="E226" s="159"/>
      <c r="F226" s="167">
        <f>SUM(F224:F225)</f>
        <v>0</v>
      </c>
      <c r="G226" s="167">
        <f>SUM(G224:G225)</f>
        <v>0</v>
      </c>
      <c r="H226" s="167">
        <f>SUM(H224:H225)</f>
        <v>0</v>
      </c>
    </row>
    <row r="227" spans="1:8" ht="15.75">
      <c r="A227" s="156"/>
      <c r="B227" s="157"/>
      <c r="C227" s="156"/>
      <c r="D227" s="164"/>
      <c r="E227" s="159"/>
      <c r="F227" s="185"/>
      <c r="G227" s="185"/>
      <c r="H227" s="185"/>
    </row>
    <row r="228" spans="1:8" ht="15">
      <c r="A228" s="156" t="s">
        <v>69</v>
      </c>
      <c r="B228" s="157">
        <v>98</v>
      </c>
      <c r="C228" s="156"/>
      <c r="D228" s="188" t="s">
        <v>248</v>
      </c>
      <c r="E228" s="189"/>
      <c r="F228" s="166"/>
      <c r="G228" s="166"/>
      <c r="H228" s="166"/>
    </row>
    <row r="229" spans="1:8" ht="15">
      <c r="A229" s="156" t="s">
        <v>69</v>
      </c>
      <c r="B229" s="157">
        <v>98</v>
      </c>
      <c r="C229" s="156"/>
      <c r="D229" s="386"/>
      <c r="E229" s="428"/>
      <c r="F229" s="166"/>
      <c r="G229" s="166"/>
      <c r="H229" s="166"/>
    </row>
    <row r="230" spans="1:8" ht="15.75">
      <c r="A230" s="156"/>
      <c r="B230" s="157"/>
      <c r="C230" s="157"/>
      <c r="D230" s="164" t="s">
        <v>282</v>
      </c>
      <c r="E230" s="159"/>
      <c r="F230" s="167">
        <f>SUM(F228:F229)</f>
        <v>0</v>
      </c>
      <c r="G230" s="167">
        <f>SUM(G228:G229)</f>
        <v>0</v>
      </c>
      <c r="H230" s="167">
        <f>SUM(H228:H229)</f>
        <v>0</v>
      </c>
    </row>
    <row r="231" spans="1:8" ht="15.75">
      <c r="A231" s="156"/>
      <c r="B231" s="157"/>
      <c r="C231" s="170"/>
      <c r="D231" s="170"/>
      <c r="E231" s="170"/>
      <c r="F231" s="184"/>
      <c r="G231" s="184"/>
      <c r="H231" s="184"/>
    </row>
    <row r="232" spans="1:8" ht="15">
      <c r="A232" s="156"/>
      <c r="B232" s="157"/>
      <c r="C232" s="184"/>
      <c r="D232" s="184"/>
      <c r="E232" s="184"/>
      <c r="F232" s="184"/>
      <c r="G232" s="184"/>
      <c r="H232" s="184"/>
    </row>
    <row r="233" spans="1:8" ht="15">
      <c r="A233" s="156" t="s">
        <v>116</v>
      </c>
      <c r="B233" s="157">
        <v>99</v>
      </c>
      <c r="C233" s="157"/>
      <c r="D233" s="171" t="s">
        <v>132</v>
      </c>
      <c r="E233" s="159"/>
      <c r="F233" s="166"/>
      <c r="G233" s="166"/>
      <c r="H233" s="166"/>
    </row>
    <row r="234" spans="1:8" ht="15">
      <c r="A234" s="156"/>
      <c r="B234" s="157"/>
      <c r="C234" s="157"/>
      <c r="D234" s="171"/>
      <c r="E234" s="159"/>
      <c r="F234" s="425"/>
      <c r="G234" s="425"/>
      <c r="H234" s="425"/>
    </row>
    <row r="235" spans="1:8" ht="15">
      <c r="A235" s="156" t="s">
        <v>258</v>
      </c>
      <c r="B235" s="157">
        <v>999</v>
      </c>
      <c r="C235" s="157"/>
      <c r="D235" s="171" t="s">
        <v>259</v>
      </c>
      <c r="E235" s="159"/>
      <c r="F235" s="166"/>
      <c r="G235" s="166"/>
      <c r="H235" s="166"/>
    </row>
    <row r="236" spans="1:8" ht="15">
      <c r="A236" s="156"/>
      <c r="B236" s="157"/>
      <c r="C236" s="157"/>
      <c r="D236" s="158"/>
      <c r="E236" s="159"/>
      <c r="F236" s="184"/>
      <c r="G236" s="184"/>
      <c r="H236" s="184"/>
    </row>
    <row r="237" spans="1:8" s="3" customFormat="1" ht="15">
      <c r="A237" s="156" t="s">
        <v>110</v>
      </c>
      <c r="B237" s="157"/>
      <c r="C237" s="156"/>
      <c r="D237" s="158"/>
      <c r="E237" s="159"/>
      <c r="F237" s="167">
        <f>F202+F206+F210+F214+F218+F222+F226+F230+F198+F178+F155+F141+F135+F131+F127+F123+F119+F118+F161+F233+F235</f>
        <v>0</v>
      </c>
      <c r="G237" s="167">
        <f>G202+G206+G210+G214+G218+G222+G226+G230+G198+G178+G155+G141+G135+G131+G127+G123+G119+G118+G161+G233+G235</f>
        <v>0</v>
      </c>
      <c r="H237" s="167">
        <f>H202+H206+H210+H214+H218+H222+H226+H230+H198+H178+H155+H141+H135+H131+H127+H123+H119+H118+H161+H233+H235</f>
        <v>0</v>
      </c>
    </row>
    <row r="238" spans="1:8" ht="15">
      <c r="A238" s="156" t="s">
        <v>180</v>
      </c>
      <c r="B238" s="157"/>
      <c r="C238" s="157"/>
      <c r="D238" s="162"/>
      <c r="E238" s="163"/>
      <c r="F238" s="167">
        <f>F116-F237</f>
        <v>0</v>
      </c>
      <c r="G238" s="167">
        <f>G116-G237</f>
        <v>0</v>
      </c>
      <c r="H238" s="167">
        <f>H116-H237</f>
        <v>0</v>
      </c>
    </row>
    <row r="239" spans="1:8" ht="15">
      <c r="A239" s="156"/>
      <c r="B239" s="157"/>
      <c r="C239" s="157"/>
      <c r="D239" s="158"/>
      <c r="E239" s="159"/>
      <c r="F239" s="184"/>
      <c r="G239" s="184"/>
      <c r="H239" s="184"/>
    </row>
    <row r="240" spans="1:8" ht="15.75">
      <c r="A240" s="156"/>
      <c r="B240" s="157"/>
      <c r="C240" s="170" t="s">
        <v>127</v>
      </c>
      <c r="D240" s="170" t="s">
        <v>128</v>
      </c>
      <c r="E240" s="170" t="s">
        <v>135</v>
      </c>
      <c r="F240" s="374" t="s">
        <v>283</v>
      </c>
      <c r="G240" s="184"/>
      <c r="H240" s="184"/>
    </row>
    <row r="241" spans="1:8" ht="15">
      <c r="A241" s="156" t="s">
        <v>45</v>
      </c>
      <c r="B241" s="157">
        <v>6</v>
      </c>
      <c r="C241" s="168"/>
      <c r="D241" s="169"/>
      <c r="E241" s="367"/>
      <c r="F241" s="166"/>
      <c r="G241" s="166"/>
      <c r="H241" s="166"/>
    </row>
    <row r="242" spans="1:8" ht="15">
      <c r="A242" s="156" t="s">
        <v>45</v>
      </c>
      <c r="B242" s="157">
        <v>7</v>
      </c>
      <c r="C242" s="168"/>
      <c r="D242" s="169"/>
      <c r="E242" s="367"/>
      <c r="F242" s="166"/>
      <c r="G242" s="166"/>
      <c r="H242" s="166"/>
    </row>
    <row r="243" spans="1:8" ht="15">
      <c r="A243" s="156" t="s">
        <v>45</v>
      </c>
      <c r="B243" s="157">
        <v>8</v>
      </c>
      <c r="C243" s="168"/>
      <c r="D243" s="169"/>
      <c r="E243" s="367"/>
      <c r="F243" s="166"/>
      <c r="G243" s="166"/>
      <c r="H243" s="166"/>
    </row>
    <row r="244" spans="1:8" ht="15">
      <c r="A244" s="156" t="s">
        <v>45</v>
      </c>
      <c r="B244" s="157">
        <v>9</v>
      </c>
      <c r="C244" s="168"/>
      <c r="D244" s="169"/>
      <c r="E244" s="367"/>
      <c r="F244" s="166"/>
      <c r="G244" s="166"/>
      <c r="H244" s="166"/>
    </row>
    <row r="245" spans="1:8">
      <c r="A245" s="172"/>
      <c r="B245" s="172"/>
      <c r="C245" s="172"/>
      <c r="D245" s="172"/>
      <c r="E245" s="172"/>
      <c r="F245" s="5"/>
      <c r="G245" s="5"/>
      <c r="H245" s="5"/>
    </row>
    <row r="246" spans="1:8" ht="30" customHeight="1">
      <c r="A246" s="173" t="s">
        <v>120</v>
      </c>
      <c r="B246" s="174"/>
      <c r="C246" s="174"/>
      <c r="D246" s="174"/>
      <c r="E246" s="175"/>
      <c r="F246" s="378"/>
      <c r="G246" s="378"/>
      <c r="H246" s="13"/>
    </row>
    <row r="247" spans="1:8" ht="30" customHeight="1">
      <c r="A247" s="173" t="s">
        <v>181</v>
      </c>
      <c r="B247" s="174"/>
      <c r="C247" s="174"/>
      <c r="D247" s="174"/>
      <c r="E247" s="175"/>
      <c r="F247" s="380"/>
      <c r="G247" s="380"/>
      <c r="H247" s="13"/>
    </row>
    <row r="248" spans="1:8" ht="20.25">
      <c r="A248" s="173" t="s">
        <v>186</v>
      </c>
      <c r="B248" s="174"/>
      <c r="C248" s="174"/>
      <c r="D248" s="174"/>
      <c r="E248" s="175"/>
      <c r="F248" s="378"/>
      <c r="G248" s="378"/>
      <c r="H248" s="13"/>
    </row>
    <row r="249" spans="1:8" ht="20.25">
      <c r="A249" s="381" t="s">
        <v>122</v>
      </c>
      <c r="B249" s="174"/>
      <c r="C249" s="174"/>
      <c r="D249" s="174"/>
      <c r="E249" s="175"/>
      <c r="F249" s="379"/>
      <c r="G249" s="379"/>
      <c r="H249" s="13"/>
    </row>
    <row r="250" spans="1:8" ht="20.25">
      <c r="A250" s="381" t="s">
        <v>189</v>
      </c>
      <c r="B250" s="174"/>
      <c r="C250" s="174"/>
      <c r="D250" s="174"/>
      <c r="E250" s="175"/>
      <c r="F250" s="383"/>
      <c r="G250" s="383"/>
      <c r="H250" s="13"/>
    </row>
    <row r="251" spans="1:8" ht="20.25">
      <c r="A251" s="381"/>
      <c r="B251" s="174"/>
      <c r="C251" s="174"/>
      <c r="D251" s="174"/>
      <c r="E251" s="175"/>
      <c r="F251" s="379"/>
      <c r="G251" s="379"/>
      <c r="H251" s="13"/>
    </row>
    <row r="252" spans="1:8" ht="20.25">
      <c r="A252" s="381" t="s">
        <v>182</v>
      </c>
      <c r="B252" s="174"/>
      <c r="C252" s="174"/>
      <c r="D252" s="174"/>
      <c r="E252" s="175"/>
      <c r="F252" s="378"/>
      <c r="G252" s="378"/>
      <c r="H252" s="13"/>
    </row>
    <row r="253" spans="1:8" ht="20.25">
      <c r="A253" s="381" t="s">
        <v>183</v>
      </c>
      <c r="B253" s="174"/>
      <c r="C253" s="174"/>
      <c r="D253" s="174"/>
      <c r="E253" s="175"/>
      <c r="F253" s="378"/>
      <c r="G253" s="378"/>
      <c r="H253" s="13"/>
    </row>
    <row r="254" spans="1:8" ht="20.25">
      <c r="A254" s="176" t="s">
        <v>188</v>
      </c>
      <c r="B254" s="174"/>
      <c r="C254" s="174"/>
      <c r="D254" s="174"/>
      <c r="E254" s="175"/>
      <c r="F254" s="384"/>
      <c r="G254" s="18"/>
      <c r="H254" s="13"/>
    </row>
    <row r="255" spans="1:8" ht="20.25">
      <c r="A255" s="176" t="s">
        <v>176</v>
      </c>
      <c r="B255" s="177"/>
      <c r="C255" s="177"/>
      <c r="D255" s="177"/>
      <c r="E255" s="178"/>
      <c r="F255" s="385"/>
      <c r="G255" s="19"/>
      <c r="H255" s="14"/>
    </row>
    <row r="256" spans="1:8">
      <c r="A256" s="15"/>
      <c r="B256" s="15"/>
      <c r="C256" s="15"/>
      <c r="D256" s="15"/>
      <c r="E256" s="16"/>
      <c r="F256" s="17"/>
    </row>
    <row r="257" spans="1:6">
      <c r="A257" s="15"/>
      <c r="B257" s="15"/>
      <c r="C257" s="15"/>
      <c r="D257" s="15"/>
      <c r="E257" s="16"/>
      <c r="F257" s="17"/>
    </row>
    <row r="258" spans="1:6">
      <c r="A258" s="15"/>
      <c r="B258" s="15"/>
      <c r="C258" s="15"/>
      <c r="D258" s="15"/>
      <c r="E258" s="16"/>
      <c r="F258" s="17"/>
    </row>
    <row r="259" spans="1:6">
      <c r="A259" s="15"/>
      <c r="B259" s="15"/>
      <c r="C259" s="15"/>
      <c r="D259" s="15"/>
      <c r="E259" s="16"/>
      <c r="F259" s="17"/>
    </row>
    <row r="260" spans="1:6">
      <c r="A260" s="15"/>
      <c r="B260" s="15"/>
      <c r="C260" s="15"/>
      <c r="D260" s="15"/>
      <c r="E260" s="16"/>
      <c r="F260" s="17"/>
    </row>
    <row r="261" spans="1:6">
      <c r="A261" s="15"/>
      <c r="B261" s="15"/>
      <c r="C261" s="15"/>
      <c r="D261" s="15"/>
      <c r="E261" s="16"/>
      <c r="F261" s="17"/>
    </row>
    <row r="262" spans="1:6">
      <c r="A262" s="15"/>
      <c r="B262" s="15"/>
      <c r="C262" s="15"/>
      <c r="D262" s="15"/>
      <c r="E262" s="16"/>
      <c r="F262" s="17"/>
    </row>
    <row r="263" spans="1:6">
      <c r="A263" s="15"/>
      <c r="B263" s="15"/>
      <c r="C263" s="15"/>
      <c r="D263" s="15"/>
      <c r="E263" s="16"/>
      <c r="F263" s="17"/>
    </row>
    <row r="264" spans="1:6">
      <c r="A264" s="15"/>
      <c r="B264" s="15"/>
      <c r="C264" s="15"/>
      <c r="D264" s="15"/>
      <c r="E264" s="16"/>
      <c r="F264" s="17"/>
    </row>
    <row r="265" spans="1:6">
      <c r="A265" s="15"/>
      <c r="B265" s="15"/>
      <c r="C265" s="15"/>
      <c r="D265" s="15"/>
      <c r="E265" s="16"/>
      <c r="F265" s="17"/>
    </row>
    <row r="266" spans="1:6">
      <c r="A266" s="15"/>
      <c r="B266" s="15"/>
      <c r="C266" s="15"/>
      <c r="D266" s="15"/>
      <c r="E266" s="16"/>
      <c r="F266" s="17"/>
    </row>
    <row r="267" spans="1:6">
      <c r="A267" s="15"/>
      <c r="B267" s="15"/>
      <c r="C267" s="15"/>
      <c r="D267" s="15"/>
      <c r="E267" s="16"/>
      <c r="F267" s="17"/>
    </row>
    <row r="268" spans="1:6">
      <c r="A268" s="15"/>
      <c r="B268" s="15"/>
      <c r="C268" s="15"/>
      <c r="D268" s="15"/>
      <c r="E268" s="16"/>
      <c r="F268" s="17"/>
    </row>
    <row r="269" spans="1:6">
      <c r="A269" s="15"/>
      <c r="B269" s="15"/>
      <c r="C269" s="15"/>
      <c r="D269" s="15"/>
      <c r="E269" s="16"/>
      <c r="F269" s="17"/>
    </row>
    <row r="270" spans="1:6">
      <c r="A270" s="15"/>
      <c r="B270" s="15"/>
      <c r="C270" s="15"/>
      <c r="D270" s="15"/>
      <c r="E270" s="16"/>
      <c r="F270" s="17"/>
    </row>
    <row r="271" spans="1:6">
      <c r="A271" s="15"/>
      <c r="B271" s="15"/>
      <c r="C271" s="15"/>
      <c r="D271" s="15"/>
      <c r="E271" s="16"/>
      <c r="F271" s="17"/>
    </row>
    <row r="272" spans="1:6">
      <c r="A272" s="15"/>
      <c r="B272" s="15"/>
      <c r="C272" s="15"/>
      <c r="D272" s="15"/>
      <c r="E272" s="16"/>
      <c r="F272" s="17"/>
    </row>
    <row r="273" spans="1:6">
      <c r="A273" s="15"/>
      <c r="B273" s="15"/>
      <c r="C273" s="15"/>
      <c r="D273" s="15"/>
      <c r="E273" s="16"/>
      <c r="F273" s="17"/>
    </row>
    <row r="274" spans="1:6">
      <c r="A274" s="15"/>
      <c r="B274" s="15"/>
      <c r="C274" s="15"/>
      <c r="D274" s="15"/>
      <c r="E274" s="16"/>
      <c r="F274" s="17"/>
    </row>
    <row r="275" spans="1:6">
      <c r="A275" s="15"/>
      <c r="B275" s="15"/>
      <c r="C275" s="15"/>
      <c r="D275" s="15"/>
      <c r="E275" s="16"/>
      <c r="F275" s="17"/>
    </row>
    <row r="276" spans="1:6">
      <c r="A276" s="15"/>
      <c r="B276" s="15"/>
      <c r="C276" s="15"/>
      <c r="D276" s="15"/>
      <c r="E276" s="16"/>
      <c r="F276" s="17"/>
    </row>
    <row r="277" spans="1:6">
      <c r="A277" s="15"/>
      <c r="B277" s="15"/>
      <c r="C277" s="15"/>
      <c r="D277" s="15"/>
      <c r="E277" s="16"/>
      <c r="F277" s="17"/>
    </row>
    <row r="278" spans="1:6">
      <c r="A278" s="15"/>
      <c r="B278" s="15"/>
      <c r="C278" s="15"/>
      <c r="D278" s="15"/>
      <c r="E278" s="16"/>
      <c r="F278" s="17"/>
    </row>
    <row r="279" spans="1:6">
      <c r="A279" s="15"/>
      <c r="B279" s="15"/>
      <c r="C279" s="15"/>
      <c r="D279" s="15"/>
      <c r="E279" s="16"/>
      <c r="F279" s="17"/>
    </row>
    <row r="280" spans="1:6">
      <c r="A280" s="15"/>
      <c r="B280" s="15"/>
      <c r="C280" s="15"/>
      <c r="D280" s="15"/>
      <c r="E280" s="16"/>
      <c r="F280" s="17"/>
    </row>
    <row r="281" spans="1:6">
      <c r="A281" s="15"/>
      <c r="B281" s="15"/>
      <c r="C281" s="15"/>
      <c r="D281" s="15"/>
      <c r="E281" s="16"/>
      <c r="F281" s="17"/>
    </row>
    <row r="282" spans="1:6">
      <c r="A282" s="15"/>
      <c r="B282" s="15"/>
      <c r="C282" s="15"/>
      <c r="D282" s="15"/>
      <c r="E282" s="16"/>
      <c r="F282" s="17"/>
    </row>
    <row r="283" spans="1:6">
      <c r="A283" s="15"/>
      <c r="B283" s="15"/>
      <c r="C283" s="15"/>
      <c r="D283" s="15"/>
      <c r="E283" s="16"/>
      <c r="F283" s="17"/>
    </row>
    <row r="284" spans="1:6">
      <c r="A284" s="15"/>
      <c r="B284" s="15"/>
      <c r="C284" s="15"/>
      <c r="D284" s="15"/>
      <c r="E284" s="16"/>
      <c r="F284" s="17"/>
    </row>
    <row r="285" spans="1:6">
      <c r="A285" s="15"/>
      <c r="B285" s="15"/>
      <c r="C285" s="15"/>
      <c r="D285" s="15"/>
      <c r="E285" s="16"/>
      <c r="F285" s="17"/>
    </row>
    <row r="286" spans="1:6">
      <c r="A286" s="15"/>
      <c r="B286" s="15"/>
      <c r="C286" s="15"/>
      <c r="D286" s="15"/>
      <c r="E286" s="16"/>
      <c r="F286" s="17"/>
    </row>
    <row r="290" spans="1:8" s="2" customFormat="1" ht="15.75">
      <c r="A290" s="238" t="s">
        <v>118</v>
      </c>
      <c r="B290" s="239"/>
      <c r="C290" s="239"/>
      <c r="D290" s="239"/>
      <c r="E290" s="232" t="s">
        <v>137</v>
      </c>
      <c r="F290" s="233">
        <f>F1</f>
        <v>2019</v>
      </c>
      <c r="G290" s="234" t="s">
        <v>136</v>
      </c>
      <c r="H290" s="235">
        <f>H1</f>
        <v>0</v>
      </c>
    </row>
    <row r="291" spans="1:8" s="2" customFormat="1" ht="15.75">
      <c r="A291" s="238"/>
      <c r="B291" s="239"/>
      <c r="C291" s="239"/>
      <c r="D291" s="239"/>
      <c r="E291" s="236"/>
      <c r="F291" s="240" t="s">
        <v>139</v>
      </c>
      <c r="G291" s="240" t="s">
        <v>139</v>
      </c>
      <c r="H291" s="240" t="s">
        <v>140</v>
      </c>
    </row>
    <row r="292" spans="1:8" s="2" customFormat="1" ht="16.5" thickBot="1">
      <c r="A292" s="241" t="s">
        <v>58</v>
      </c>
      <c r="B292" s="241" t="s">
        <v>77</v>
      </c>
      <c r="C292" s="241" t="s">
        <v>59</v>
      </c>
      <c r="D292" s="492" t="s">
        <v>60</v>
      </c>
      <c r="E292" s="493"/>
      <c r="F292" s="373">
        <f>F3</f>
        <v>2019</v>
      </c>
      <c r="G292" s="373">
        <f>G3</f>
        <v>2018</v>
      </c>
      <c r="H292" s="372">
        <f>H3</f>
        <v>2017</v>
      </c>
    </row>
    <row r="293" spans="1:8" s="2" customFormat="1" ht="16.5" thickTop="1">
      <c r="A293" s="242"/>
      <c r="B293" s="243"/>
      <c r="C293" s="243"/>
      <c r="D293" s="244"/>
      <c r="E293" s="245"/>
      <c r="F293" s="246">
        <f>F4</f>
        <v>0</v>
      </c>
      <c r="G293" s="246">
        <f>F293</f>
        <v>0</v>
      </c>
      <c r="H293" s="246">
        <f>F293</f>
        <v>0</v>
      </c>
    </row>
    <row r="294" spans="1:8" s="2" customFormat="1" ht="15">
      <c r="A294" s="237" t="str">
        <f>+A5</f>
        <v>הכנסות</v>
      </c>
      <c r="B294" s="237">
        <f t="shared" ref="B294:H294" si="0">+B5</f>
        <v>11</v>
      </c>
      <c r="C294" s="237" t="str">
        <f t="shared" si="0"/>
        <v>מיסים ומענקים</v>
      </c>
      <c r="D294" s="237" t="str">
        <f t="shared" si="0"/>
        <v>מיסי ועד מקומי ללא הנחות</v>
      </c>
      <c r="E294" s="237"/>
      <c r="F294" s="237">
        <f t="shared" si="0"/>
        <v>0</v>
      </c>
      <c r="G294" s="237">
        <f t="shared" si="0"/>
        <v>0</v>
      </c>
      <c r="H294" s="237">
        <f t="shared" si="0"/>
        <v>0</v>
      </c>
    </row>
    <row r="295" spans="1:8" s="2" customFormat="1" ht="15">
      <c r="A295" s="237" t="str">
        <f t="shared" ref="A295:H295" si="1">+A6</f>
        <v>הכנסות</v>
      </c>
      <c r="B295" s="237">
        <f t="shared" si="1"/>
        <v>11.5</v>
      </c>
      <c r="C295" s="237" t="str">
        <f t="shared" si="1"/>
        <v>הנחות</v>
      </c>
      <c r="D295" s="237" t="str">
        <f t="shared" si="1"/>
        <v>הנחות -הכנסה</v>
      </c>
      <c r="E295" s="237"/>
      <c r="F295" s="237">
        <f t="shared" si="1"/>
        <v>0</v>
      </c>
      <c r="G295" s="237">
        <f t="shared" si="1"/>
        <v>0</v>
      </c>
      <c r="H295" s="237">
        <f t="shared" si="1"/>
        <v>0</v>
      </c>
    </row>
    <row r="296" spans="1:8" s="2" customFormat="1" ht="15">
      <c r="A296" s="237">
        <f t="shared" ref="A296:H296" si="2">+A7</f>
        <v>0</v>
      </c>
      <c r="B296" s="237">
        <f t="shared" si="2"/>
        <v>0</v>
      </c>
      <c r="C296" s="237">
        <f t="shared" si="2"/>
        <v>0</v>
      </c>
      <c r="D296" s="237">
        <f t="shared" si="2"/>
        <v>0</v>
      </c>
      <c r="E296" s="237"/>
      <c r="F296" s="237">
        <f t="shared" si="2"/>
        <v>0</v>
      </c>
      <c r="G296" s="237">
        <f t="shared" si="2"/>
        <v>0</v>
      </c>
      <c r="H296" s="237">
        <f t="shared" si="2"/>
        <v>0</v>
      </c>
    </row>
    <row r="297" spans="1:8" s="2" customFormat="1" ht="15">
      <c r="A297" s="237" t="str">
        <f t="shared" ref="A297:H297" si="3">+A8</f>
        <v>הכנסות</v>
      </c>
      <c r="B297" s="237">
        <f t="shared" si="3"/>
        <v>15</v>
      </c>
      <c r="C297" s="237">
        <f t="shared" si="3"/>
        <v>0</v>
      </c>
      <c r="D297" s="237" t="str">
        <f t="shared" si="3"/>
        <v>השתתפות מוסדות</v>
      </c>
      <c r="E297" s="237"/>
      <c r="F297" s="237">
        <f t="shared" si="3"/>
        <v>0</v>
      </c>
      <c r="G297" s="237">
        <f t="shared" si="3"/>
        <v>0</v>
      </c>
      <c r="H297" s="237">
        <f t="shared" si="3"/>
        <v>0</v>
      </c>
    </row>
    <row r="298" spans="1:8" s="2" customFormat="1" ht="15">
      <c r="A298" s="237" t="str">
        <f t="shared" ref="A298:H298" si="4">+A9</f>
        <v>הכנסות</v>
      </c>
      <c r="B298" s="237">
        <f t="shared" si="4"/>
        <v>15</v>
      </c>
      <c r="C298" s="237">
        <f t="shared" si="4"/>
        <v>0</v>
      </c>
      <c r="D298" s="237" t="str">
        <f t="shared" si="4"/>
        <v>השתתפות מוסדות</v>
      </c>
      <c r="E298" s="237"/>
      <c r="F298" s="237">
        <f t="shared" si="4"/>
        <v>0</v>
      </c>
      <c r="G298" s="237">
        <f t="shared" si="4"/>
        <v>0</v>
      </c>
      <c r="H298" s="237">
        <f t="shared" si="4"/>
        <v>0</v>
      </c>
    </row>
    <row r="299" spans="1:8" s="2" customFormat="1" ht="15">
      <c r="A299" s="237">
        <f t="shared" ref="A299:H299" si="5">+A10</f>
        <v>0</v>
      </c>
      <c r="B299" s="237">
        <f t="shared" si="5"/>
        <v>0</v>
      </c>
      <c r="C299" s="237">
        <f t="shared" si="5"/>
        <v>0</v>
      </c>
      <c r="D299" s="237" t="str">
        <f t="shared" si="5"/>
        <v>סה"כ השתתפות מוסדות</v>
      </c>
      <c r="E299" s="237"/>
      <c r="F299" s="237">
        <f t="shared" si="5"/>
        <v>0</v>
      </c>
      <c r="G299" s="237">
        <f t="shared" si="5"/>
        <v>0</v>
      </c>
      <c r="H299" s="237">
        <f t="shared" si="5"/>
        <v>0</v>
      </c>
    </row>
    <row r="300" spans="1:8" s="2" customFormat="1" ht="15">
      <c r="A300" s="237">
        <f t="shared" ref="A300:H300" si="6">+A11</f>
        <v>0</v>
      </c>
      <c r="B300" s="237">
        <f t="shared" si="6"/>
        <v>0</v>
      </c>
      <c r="C300" s="237">
        <f t="shared" si="6"/>
        <v>0</v>
      </c>
      <c r="D300" s="237">
        <f t="shared" si="6"/>
        <v>0</v>
      </c>
      <c r="E300" s="237"/>
      <c r="F300" s="237">
        <f t="shared" si="6"/>
        <v>0</v>
      </c>
      <c r="G300" s="237">
        <f t="shared" si="6"/>
        <v>0</v>
      </c>
      <c r="H300" s="237">
        <f t="shared" si="6"/>
        <v>0</v>
      </c>
    </row>
    <row r="301" spans="1:8" s="2" customFormat="1" ht="15">
      <c r="A301" s="237" t="str">
        <f t="shared" ref="A301:H301" si="7">+A12</f>
        <v>הכנסות</v>
      </c>
      <c r="B301" s="237">
        <f t="shared" si="7"/>
        <v>16</v>
      </c>
      <c r="C301" s="237">
        <f t="shared" si="7"/>
        <v>0</v>
      </c>
      <c r="D301" s="237" t="str">
        <f t="shared" si="7"/>
        <v>הכנסות מימון</v>
      </c>
      <c r="E301" s="237"/>
      <c r="F301" s="237">
        <f t="shared" si="7"/>
        <v>0</v>
      </c>
      <c r="G301" s="237">
        <f t="shared" si="7"/>
        <v>0</v>
      </c>
      <c r="H301" s="237">
        <f t="shared" si="7"/>
        <v>0</v>
      </c>
    </row>
    <row r="302" spans="1:8" s="2" customFormat="1" ht="15">
      <c r="A302" s="237" t="str">
        <f t="shared" ref="A302:H302" si="8">+A13</f>
        <v>הכנסות</v>
      </c>
      <c r="B302" s="237">
        <f t="shared" si="8"/>
        <v>16</v>
      </c>
      <c r="C302" s="237">
        <f t="shared" si="8"/>
        <v>0</v>
      </c>
      <c r="D302" s="237">
        <f t="shared" si="8"/>
        <v>0</v>
      </c>
      <c r="E302" s="237"/>
      <c r="F302" s="237">
        <f t="shared" si="8"/>
        <v>0</v>
      </c>
      <c r="G302" s="237">
        <f t="shared" si="8"/>
        <v>0</v>
      </c>
      <c r="H302" s="237">
        <f t="shared" si="8"/>
        <v>0</v>
      </c>
    </row>
    <row r="303" spans="1:8" s="2" customFormat="1" ht="15">
      <c r="A303" s="237">
        <f t="shared" ref="A303:H303" si="9">+A14</f>
        <v>0</v>
      </c>
      <c r="B303" s="237">
        <f t="shared" si="9"/>
        <v>0</v>
      </c>
      <c r="C303" s="237">
        <f t="shared" si="9"/>
        <v>0</v>
      </c>
      <c r="D303" s="237" t="str">
        <f t="shared" si="9"/>
        <v>סה"כ הכנסות מימון</v>
      </c>
      <c r="E303" s="237"/>
      <c r="F303" s="237">
        <f t="shared" si="9"/>
        <v>0</v>
      </c>
      <c r="G303" s="237">
        <f t="shared" si="9"/>
        <v>0</v>
      </c>
      <c r="H303" s="237">
        <f t="shared" si="9"/>
        <v>0</v>
      </c>
    </row>
    <row r="304" spans="1:8" s="2" customFormat="1" ht="15">
      <c r="A304" s="237">
        <f t="shared" ref="A304:H304" si="10">+A15</f>
        <v>0</v>
      </c>
      <c r="B304" s="237">
        <f t="shared" si="10"/>
        <v>0</v>
      </c>
      <c r="C304" s="237">
        <f t="shared" si="10"/>
        <v>0</v>
      </c>
      <c r="D304" s="237">
        <f t="shared" si="10"/>
        <v>0</v>
      </c>
      <c r="E304" s="237"/>
      <c r="F304" s="237">
        <f t="shared" si="10"/>
        <v>0</v>
      </c>
      <c r="G304" s="237">
        <f t="shared" si="10"/>
        <v>0</v>
      </c>
      <c r="H304" s="237">
        <f t="shared" si="10"/>
        <v>0</v>
      </c>
    </row>
    <row r="305" spans="1:8" s="2" customFormat="1" ht="15">
      <c r="A305" s="237" t="str">
        <f t="shared" ref="A305:H305" si="11">+A16</f>
        <v>הכנסות</v>
      </c>
      <c r="B305" s="237">
        <f t="shared" si="11"/>
        <v>19</v>
      </c>
      <c r="C305" s="237">
        <f t="shared" si="11"/>
        <v>0</v>
      </c>
      <c r="D305" s="237" t="str">
        <f t="shared" si="11"/>
        <v xml:space="preserve">השתתפות המועצה- בסעיף זה יש לכלול את כלל התקבולים מהמועצה </v>
      </c>
      <c r="E305" s="237"/>
      <c r="F305" s="237">
        <f t="shared" si="11"/>
        <v>0</v>
      </c>
      <c r="G305" s="237">
        <f t="shared" si="11"/>
        <v>0</v>
      </c>
      <c r="H305" s="237">
        <f t="shared" si="11"/>
        <v>0</v>
      </c>
    </row>
    <row r="306" spans="1:8" s="2" customFormat="1" ht="15">
      <c r="A306" s="237" t="str">
        <f t="shared" ref="A306:H306" si="12">+A17</f>
        <v>הכנסות</v>
      </c>
      <c r="B306" s="237">
        <f t="shared" si="12"/>
        <v>19</v>
      </c>
      <c r="C306" s="237">
        <f t="shared" si="12"/>
        <v>0</v>
      </c>
      <c r="D306" s="237">
        <f t="shared" si="12"/>
        <v>0</v>
      </c>
      <c r="E306" s="237"/>
      <c r="F306" s="237">
        <f t="shared" si="12"/>
        <v>0</v>
      </c>
      <c r="G306" s="237">
        <f t="shared" si="12"/>
        <v>0</v>
      </c>
      <c r="H306" s="237">
        <f t="shared" si="12"/>
        <v>0</v>
      </c>
    </row>
    <row r="307" spans="1:8" s="2" customFormat="1" ht="15">
      <c r="A307" s="237">
        <f t="shared" ref="A307:H307" si="13">+A18</f>
        <v>0</v>
      </c>
      <c r="B307" s="237">
        <f t="shared" si="13"/>
        <v>0</v>
      </c>
      <c r="C307" s="237">
        <f t="shared" si="13"/>
        <v>0</v>
      </c>
      <c r="D307" s="237" t="str">
        <f t="shared" si="13"/>
        <v>סה"כ השתתפות המועצה</v>
      </c>
      <c r="E307" s="237"/>
      <c r="F307" s="237">
        <f t="shared" si="13"/>
        <v>0</v>
      </c>
      <c r="G307" s="237">
        <f t="shared" si="13"/>
        <v>0</v>
      </c>
      <c r="H307" s="237">
        <f t="shared" si="13"/>
        <v>0</v>
      </c>
    </row>
    <row r="308" spans="1:8" s="2" customFormat="1" ht="15">
      <c r="A308" s="237">
        <f t="shared" ref="A308:H308" si="14">+A19</f>
        <v>0</v>
      </c>
      <c r="B308" s="237">
        <f t="shared" si="14"/>
        <v>0</v>
      </c>
      <c r="C308" s="237">
        <f t="shared" si="14"/>
        <v>0</v>
      </c>
      <c r="D308" s="237">
        <f t="shared" si="14"/>
        <v>0</v>
      </c>
      <c r="E308" s="237"/>
      <c r="F308" s="237">
        <f t="shared" si="14"/>
        <v>0</v>
      </c>
      <c r="G308" s="237">
        <f t="shared" si="14"/>
        <v>0</v>
      </c>
      <c r="H308" s="237">
        <f t="shared" si="14"/>
        <v>0</v>
      </c>
    </row>
    <row r="309" spans="1:8" s="2" customFormat="1" ht="15">
      <c r="A309" s="237" t="str">
        <f t="shared" ref="A309:H309" si="15">+A20</f>
        <v>הכנסות</v>
      </c>
      <c r="B309" s="237">
        <f t="shared" si="15"/>
        <v>21</v>
      </c>
      <c r="C309" s="237" t="str">
        <f t="shared" si="15"/>
        <v>שרותים מקומיים</v>
      </c>
      <c r="D309" s="237" t="str">
        <f t="shared" si="15"/>
        <v>תברואה</v>
      </c>
      <c r="E309" s="237"/>
      <c r="F309" s="237">
        <f t="shared" si="15"/>
        <v>0</v>
      </c>
      <c r="G309" s="237">
        <f t="shared" si="15"/>
        <v>0</v>
      </c>
      <c r="H309" s="237">
        <f t="shared" si="15"/>
        <v>0</v>
      </c>
    </row>
    <row r="310" spans="1:8" s="2" customFormat="1" ht="15">
      <c r="A310" s="237" t="str">
        <f t="shared" ref="A310:H310" si="16">+A21</f>
        <v>הכנסות</v>
      </c>
      <c r="B310" s="237">
        <f t="shared" si="16"/>
        <v>21</v>
      </c>
      <c r="C310" s="237" t="str">
        <f t="shared" si="16"/>
        <v>שרותים מקומיים</v>
      </c>
      <c r="D310" s="237">
        <f t="shared" si="16"/>
        <v>0</v>
      </c>
      <c r="E310" s="237"/>
      <c r="F310" s="237">
        <f t="shared" si="16"/>
        <v>0</v>
      </c>
      <c r="G310" s="237">
        <f t="shared" si="16"/>
        <v>0</v>
      </c>
      <c r="H310" s="237">
        <f t="shared" si="16"/>
        <v>0</v>
      </c>
    </row>
    <row r="311" spans="1:8" s="2" customFormat="1" ht="15">
      <c r="A311" s="237">
        <f t="shared" ref="A311:H311" si="17">+A22</f>
        <v>0</v>
      </c>
      <c r="B311" s="237">
        <f t="shared" si="17"/>
        <v>0</v>
      </c>
      <c r="C311" s="237">
        <f t="shared" si="17"/>
        <v>0</v>
      </c>
      <c r="D311" s="237" t="str">
        <f t="shared" si="17"/>
        <v>סה"כ תברואה</v>
      </c>
      <c r="E311" s="237"/>
      <c r="F311" s="237">
        <f t="shared" si="17"/>
        <v>0</v>
      </c>
      <c r="G311" s="237">
        <f t="shared" si="17"/>
        <v>0</v>
      </c>
      <c r="H311" s="237">
        <f t="shared" si="17"/>
        <v>0</v>
      </c>
    </row>
    <row r="312" spans="1:8" s="2" customFormat="1" ht="15">
      <c r="A312" s="237">
        <f t="shared" ref="A312:H312" si="18">+A23</f>
        <v>0</v>
      </c>
      <c r="B312" s="237">
        <f t="shared" si="18"/>
        <v>0</v>
      </c>
      <c r="C312" s="237">
        <f t="shared" si="18"/>
        <v>0</v>
      </c>
      <c r="D312" s="237">
        <f t="shared" si="18"/>
        <v>0</v>
      </c>
      <c r="E312" s="237"/>
      <c r="F312" s="237">
        <f t="shared" si="18"/>
        <v>0</v>
      </c>
      <c r="G312" s="237">
        <f t="shared" si="18"/>
        <v>0</v>
      </c>
      <c r="H312" s="237">
        <f t="shared" si="18"/>
        <v>0</v>
      </c>
    </row>
    <row r="313" spans="1:8" s="2" customFormat="1" ht="15">
      <c r="A313" s="237" t="str">
        <f t="shared" ref="A313:H313" si="19">+A24</f>
        <v>הכנסות</v>
      </c>
      <c r="B313" s="237">
        <f t="shared" si="19"/>
        <v>22</v>
      </c>
      <c r="C313" s="237">
        <f t="shared" si="19"/>
        <v>0</v>
      </c>
      <c r="D313" s="237" t="str">
        <f t="shared" si="19"/>
        <v>שמירה ובטחון</v>
      </c>
      <c r="E313" s="237"/>
      <c r="F313" s="237">
        <f t="shared" si="19"/>
        <v>0</v>
      </c>
      <c r="G313" s="237">
        <f t="shared" si="19"/>
        <v>0</v>
      </c>
      <c r="H313" s="237">
        <f t="shared" si="19"/>
        <v>0</v>
      </c>
    </row>
    <row r="314" spans="1:8" s="2" customFormat="1" ht="15">
      <c r="A314" s="237" t="str">
        <f t="shared" ref="A314:H314" si="20">+A25</f>
        <v>הכנסות</v>
      </c>
      <c r="B314" s="237">
        <f t="shared" si="20"/>
        <v>22</v>
      </c>
      <c r="C314" s="237">
        <f t="shared" si="20"/>
        <v>0</v>
      </c>
      <c r="D314" s="237">
        <f t="shared" si="20"/>
        <v>0</v>
      </c>
      <c r="E314" s="237"/>
      <c r="F314" s="237">
        <f t="shared" si="20"/>
        <v>0</v>
      </c>
      <c r="G314" s="237">
        <f t="shared" si="20"/>
        <v>0</v>
      </c>
      <c r="H314" s="237">
        <f t="shared" si="20"/>
        <v>0</v>
      </c>
    </row>
    <row r="315" spans="1:8" s="2" customFormat="1" ht="15">
      <c r="A315" s="237" t="str">
        <f t="shared" ref="A315:H315" si="21">+A26</f>
        <v>הכנסות</v>
      </c>
      <c r="B315" s="237">
        <f t="shared" si="21"/>
        <v>22</v>
      </c>
      <c r="C315" s="237">
        <f t="shared" si="21"/>
        <v>0</v>
      </c>
      <c r="D315" s="237">
        <f t="shared" si="21"/>
        <v>0</v>
      </c>
      <c r="E315" s="237"/>
      <c r="F315" s="237">
        <f t="shared" si="21"/>
        <v>0</v>
      </c>
      <c r="G315" s="237">
        <f t="shared" si="21"/>
        <v>0</v>
      </c>
      <c r="H315" s="237">
        <f t="shared" si="21"/>
        <v>0</v>
      </c>
    </row>
    <row r="316" spans="1:8" s="2" customFormat="1" ht="15">
      <c r="A316" s="237">
        <f t="shared" ref="A316:H316" si="22">+A27</f>
        <v>0</v>
      </c>
      <c r="B316" s="237">
        <f t="shared" si="22"/>
        <v>0</v>
      </c>
      <c r="C316" s="237">
        <f t="shared" si="22"/>
        <v>0</v>
      </c>
      <c r="D316" s="237" t="str">
        <f t="shared" si="22"/>
        <v xml:space="preserve"> סה"כ שמירה ובטחון</v>
      </c>
      <c r="E316" s="237"/>
      <c r="F316" s="237">
        <f t="shared" si="22"/>
        <v>0</v>
      </c>
      <c r="G316" s="237">
        <f t="shared" si="22"/>
        <v>0</v>
      </c>
      <c r="H316" s="237">
        <f t="shared" si="22"/>
        <v>0</v>
      </c>
    </row>
    <row r="317" spans="1:8" s="2" customFormat="1" ht="15">
      <c r="A317" s="237">
        <f t="shared" ref="A317:H317" si="23">+A28</f>
        <v>0</v>
      </c>
      <c r="B317" s="237">
        <f t="shared" si="23"/>
        <v>0</v>
      </c>
      <c r="C317" s="237">
        <f t="shared" si="23"/>
        <v>0</v>
      </c>
      <c r="D317" s="237">
        <f t="shared" si="23"/>
        <v>0</v>
      </c>
      <c r="E317" s="237"/>
      <c r="F317" s="237">
        <f t="shared" si="23"/>
        <v>0</v>
      </c>
      <c r="G317" s="237">
        <f t="shared" si="23"/>
        <v>0</v>
      </c>
      <c r="H317" s="237">
        <f t="shared" si="23"/>
        <v>0</v>
      </c>
    </row>
    <row r="318" spans="1:8" s="2" customFormat="1" ht="15">
      <c r="A318" s="237" t="str">
        <f t="shared" ref="A318:H318" si="24">+A29</f>
        <v>הכנסות</v>
      </c>
      <c r="B318" s="237">
        <f t="shared" si="24"/>
        <v>24</v>
      </c>
      <c r="C318" s="237">
        <f t="shared" si="24"/>
        <v>0</v>
      </c>
      <c r="D318" s="237" t="str">
        <f t="shared" si="24"/>
        <v>נכסים ציבוריים</v>
      </c>
      <c r="E318" s="237"/>
      <c r="F318" s="237">
        <f t="shared" si="24"/>
        <v>0</v>
      </c>
      <c r="G318" s="237">
        <f t="shared" si="24"/>
        <v>0</v>
      </c>
      <c r="H318" s="237">
        <f t="shared" si="24"/>
        <v>0</v>
      </c>
    </row>
    <row r="319" spans="1:8" s="2" customFormat="1" ht="15">
      <c r="A319" s="237" t="str">
        <f t="shared" ref="A319:H319" si="25">+A30</f>
        <v>הכנסות</v>
      </c>
      <c r="B319" s="237">
        <f t="shared" si="25"/>
        <v>242</v>
      </c>
      <c r="C319" s="237">
        <f t="shared" si="25"/>
        <v>0</v>
      </c>
      <c r="D319" s="237" t="str">
        <f t="shared" si="25"/>
        <v>כבישים פנימיים ומדרכות</v>
      </c>
      <c r="E319" s="237"/>
      <c r="F319" s="237">
        <f t="shared" si="25"/>
        <v>0</v>
      </c>
      <c r="G319" s="237">
        <f t="shared" si="25"/>
        <v>0</v>
      </c>
      <c r="H319" s="237">
        <f t="shared" si="25"/>
        <v>0</v>
      </c>
    </row>
    <row r="320" spans="1:8" s="2" customFormat="1" ht="15">
      <c r="A320" s="237" t="str">
        <f t="shared" ref="A320:H320" si="26">+A31</f>
        <v>הכנסות</v>
      </c>
      <c r="B320" s="237">
        <f t="shared" si="26"/>
        <v>243</v>
      </c>
      <c r="C320" s="237">
        <f t="shared" si="26"/>
        <v>0</v>
      </c>
      <c r="D320" s="237" t="str">
        <f t="shared" si="26"/>
        <v>תאורת רחובות</v>
      </c>
      <c r="E320" s="237"/>
      <c r="F320" s="237">
        <f t="shared" si="26"/>
        <v>0</v>
      </c>
      <c r="G320" s="237">
        <f t="shared" si="26"/>
        <v>0</v>
      </c>
      <c r="H320" s="237">
        <f t="shared" si="26"/>
        <v>0</v>
      </c>
    </row>
    <row r="321" spans="1:8" s="2" customFormat="1" ht="15">
      <c r="A321" s="237" t="str">
        <f t="shared" ref="A321:H321" si="27">+A32</f>
        <v>הכנסות</v>
      </c>
      <c r="B321" s="237">
        <f t="shared" si="27"/>
        <v>246</v>
      </c>
      <c r="C321" s="237">
        <f t="shared" si="27"/>
        <v>0</v>
      </c>
      <c r="D321" s="237" t="str">
        <f t="shared" si="27"/>
        <v>גינון</v>
      </c>
      <c r="E321" s="237"/>
      <c r="F321" s="237">
        <f t="shared" si="27"/>
        <v>0</v>
      </c>
      <c r="G321" s="237">
        <f t="shared" si="27"/>
        <v>0</v>
      </c>
      <c r="H321" s="237">
        <f t="shared" si="27"/>
        <v>0</v>
      </c>
    </row>
    <row r="322" spans="1:8" s="2" customFormat="1" ht="15">
      <c r="A322" s="237" t="str">
        <f t="shared" ref="A322:H322" si="28">+A33</f>
        <v>הכנסות</v>
      </c>
      <c r="B322" s="237">
        <f t="shared" si="28"/>
        <v>2464</v>
      </c>
      <c r="C322" s="237">
        <f t="shared" si="28"/>
        <v>0</v>
      </c>
      <c r="D322" s="237" t="str">
        <f t="shared" si="28"/>
        <v>ריהוט רחוב ומתקני משחקים</v>
      </c>
      <c r="E322" s="237"/>
      <c r="F322" s="237">
        <f t="shared" si="28"/>
        <v>0</v>
      </c>
      <c r="G322" s="237">
        <f t="shared" si="28"/>
        <v>0</v>
      </c>
      <c r="H322" s="237">
        <f t="shared" si="28"/>
        <v>0</v>
      </c>
    </row>
    <row r="323" spans="1:8" s="2" customFormat="1" ht="15">
      <c r="A323" s="237" t="str">
        <f t="shared" ref="A323:H323" si="29">+A34</f>
        <v>הכנסות</v>
      </c>
      <c r="B323" s="237">
        <f t="shared" si="29"/>
        <v>247</v>
      </c>
      <c r="C323" s="237">
        <f t="shared" si="29"/>
        <v>0</v>
      </c>
      <c r="D323" s="237" t="str">
        <f t="shared" si="29"/>
        <v>בריכות שחיה</v>
      </c>
      <c r="E323" s="237"/>
      <c r="F323" s="237">
        <f t="shared" si="29"/>
        <v>0</v>
      </c>
      <c r="G323" s="237">
        <f t="shared" si="29"/>
        <v>0</v>
      </c>
      <c r="H323" s="237">
        <f t="shared" si="29"/>
        <v>0</v>
      </c>
    </row>
    <row r="324" spans="1:8" s="2" customFormat="1" ht="15">
      <c r="A324" s="237" t="str">
        <f t="shared" ref="A324:H324" si="30">+A35</f>
        <v>הכנסות</v>
      </c>
      <c r="B324" s="237">
        <f t="shared" si="30"/>
        <v>248</v>
      </c>
      <c r="C324" s="237">
        <f t="shared" si="30"/>
        <v>0</v>
      </c>
      <c r="D324" s="237" t="str">
        <f t="shared" si="30"/>
        <v>בתי עלמין</v>
      </c>
      <c r="E324" s="237"/>
      <c r="F324" s="237">
        <f t="shared" si="30"/>
        <v>0</v>
      </c>
      <c r="G324" s="237">
        <f t="shared" si="30"/>
        <v>0</v>
      </c>
      <c r="H324" s="237">
        <f t="shared" si="30"/>
        <v>0</v>
      </c>
    </row>
    <row r="325" spans="1:8" s="2" customFormat="1" ht="15">
      <c r="A325" s="237" t="str">
        <f t="shared" ref="A325:H325" si="31">+A36</f>
        <v>הכנסות</v>
      </c>
      <c r="B325" s="237">
        <f t="shared" si="31"/>
        <v>249</v>
      </c>
      <c r="C325" s="237" t="str">
        <f t="shared" si="31"/>
        <v>***</v>
      </c>
      <c r="D325" s="237" t="str">
        <f t="shared" si="31"/>
        <v>נכסים ציבוריים אחרים</v>
      </c>
      <c r="E325" s="237"/>
      <c r="F325" s="237">
        <f t="shared" si="31"/>
        <v>0</v>
      </c>
      <c r="G325" s="237">
        <f t="shared" si="31"/>
        <v>0</v>
      </c>
      <c r="H325" s="237">
        <f t="shared" si="31"/>
        <v>0</v>
      </c>
    </row>
    <row r="326" spans="1:8" s="2" customFormat="1" ht="15">
      <c r="A326" s="237" t="str">
        <f t="shared" ref="A326:H326" si="32">+A37</f>
        <v>הכנסות</v>
      </c>
      <c r="B326" s="237">
        <f t="shared" si="32"/>
        <v>0</v>
      </c>
      <c r="C326" s="237">
        <f t="shared" si="32"/>
        <v>0</v>
      </c>
      <c r="D326" s="237">
        <f t="shared" si="32"/>
        <v>0</v>
      </c>
      <c r="E326" s="237"/>
      <c r="F326" s="237">
        <f t="shared" si="32"/>
        <v>0</v>
      </c>
      <c r="G326" s="237">
        <f t="shared" si="32"/>
        <v>0</v>
      </c>
      <c r="H326" s="237">
        <f t="shared" si="32"/>
        <v>0</v>
      </c>
    </row>
    <row r="327" spans="1:8" s="2" customFormat="1" ht="15">
      <c r="A327" s="237" t="str">
        <f t="shared" ref="A327:H327" si="33">+A38</f>
        <v>הכנסות</v>
      </c>
      <c r="B327" s="237">
        <f t="shared" si="33"/>
        <v>0</v>
      </c>
      <c r="C327" s="237">
        <f t="shared" si="33"/>
        <v>0</v>
      </c>
      <c r="D327" s="237">
        <f t="shared" si="33"/>
        <v>0</v>
      </c>
      <c r="E327" s="237"/>
      <c r="F327" s="237">
        <f t="shared" si="33"/>
        <v>0</v>
      </c>
      <c r="G327" s="237">
        <f t="shared" si="33"/>
        <v>0</v>
      </c>
      <c r="H327" s="237">
        <f t="shared" si="33"/>
        <v>0</v>
      </c>
    </row>
    <row r="328" spans="1:8" s="2" customFormat="1" ht="15">
      <c r="A328" s="237" t="str">
        <f t="shared" ref="A328:H328" si="34">+A39</f>
        <v>הכנסות</v>
      </c>
      <c r="B328" s="237">
        <f t="shared" si="34"/>
        <v>0</v>
      </c>
      <c r="C328" s="237">
        <f t="shared" si="34"/>
        <v>0</v>
      </c>
      <c r="D328" s="237">
        <f t="shared" si="34"/>
        <v>0</v>
      </c>
      <c r="E328" s="237"/>
      <c r="F328" s="237">
        <f t="shared" si="34"/>
        <v>0</v>
      </c>
      <c r="G328" s="237">
        <f t="shared" si="34"/>
        <v>0</v>
      </c>
      <c r="H328" s="237">
        <f t="shared" si="34"/>
        <v>0</v>
      </c>
    </row>
    <row r="329" spans="1:8" s="2" customFormat="1" ht="15">
      <c r="A329" s="237" t="str">
        <f t="shared" ref="A329:H329" si="35">+A40</f>
        <v>הכנסות</v>
      </c>
      <c r="B329" s="237">
        <f t="shared" si="35"/>
        <v>0</v>
      </c>
      <c r="C329" s="237">
        <f t="shared" si="35"/>
        <v>0</v>
      </c>
      <c r="D329" s="237">
        <f t="shared" si="35"/>
        <v>0</v>
      </c>
      <c r="E329" s="237"/>
      <c r="F329" s="237">
        <f t="shared" si="35"/>
        <v>0</v>
      </c>
      <c r="G329" s="237">
        <f t="shared" si="35"/>
        <v>0</v>
      </c>
      <c r="H329" s="237">
        <f t="shared" si="35"/>
        <v>0</v>
      </c>
    </row>
    <row r="330" spans="1:8" s="2" customFormat="1" ht="15">
      <c r="A330" s="237">
        <f t="shared" ref="A330:H330" si="36">+A41</f>
        <v>0</v>
      </c>
      <c r="B330" s="237">
        <f t="shared" si="36"/>
        <v>0</v>
      </c>
      <c r="C330" s="237">
        <f t="shared" si="36"/>
        <v>0</v>
      </c>
      <c r="D330" s="237" t="str">
        <f t="shared" si="36"/>
        <v>סה"כ נכסים ציבוריים</v>
      </c>
      <c r="E330" s="237"/>
      <c r="F330" s="237">
        <f t="shared" si="36"/>
        <v>0</v>
      </c>
      <c r="G330" s="237">
        <f t="shared" si="36"/>
        <v>0</v>
      </c>
      <c r="H330" s="237">
        <f t="shared" si="36"/>
        <v>0</v>
      </c>
    </row>
    <row r="331" spans="1:8" s="2" customFormat="1" ht="15">
      <c r="A331" s="237">
        <f t="shared" ref="A331:H331" si="37">+A42</f>
        <v>0</v>
      </c>
      <c r="B331" s="237">
        <f t="shared" si="37"/>
        <v>0</v>
      </c>
      <c r="C331" s="237">
        <f t="shared" si="37"/>
        <v>0</v>
      </c>
      <c r="D331" s="237">
        <f t="shared" si="37"/>
        <v>0</v>
      </c>
      <c r="E331" s="237"/>
      <c r="F331" s="237">
        <f t="shared" si="37"/>
        <v>0</v>
      </c>
      <c r="G331" s="237">
        <f t="shared" si="37"/>
        <v>0</v>
      </c>
      <c r="H331" s="237">
        <f t="shared" si="37"/>
        <v>0</v>
      </c>
    </row>
    <row r="332" spans="1:8" s="2" customFormat="1" ht="15">
      <c r="A332" s="237" t="str">
        <f t="shared" ref="A332:H332" si="38">+A43</f>
        <v>הכנסות</v>
      </c>
      <c r="B332" s="237">
        <f t="shared" si="38"/>
        <v>25</v>
      </c>
      <c r="C332" s="237">
        <f t="shared" si="38"/>
        <v>0</v>
      </c>
      <c r="D332" s="237" t="str">
        <f t="shared" si="38"/>
        <v>חגיגות, מבצעים וארועים</v>
      </c>
      <c r="E332" s="237"/>
      <c r="F332" s="237">
        <f t="shared" si="38"/>
        <v>0</v>
      </c>
      <c r="G332" s="237">
        <f t="shared" si="38"/>
        <v>0</v>
      </c>
      <c r="H332" s="237">
        <f t="shared" si="38"/>
        <v>0</v>
      </c>
    </row>
    <row r="333" spans="1:8" s="2" customFormat="1" ht="15">
      <c r="A333" s="237" t="str">
        <f t="shared" ref="A333:H333" si="39">+A44</f>
        <v>הכנסות</v>
      </c>
      <c r="B333" s="237">
        <f t="shared" si="39"/>
        <v>25</v>
      </c>
      <c r="C333" s="237">
        <f t="shared" si="39"/>
        <v>0</v>
      </c>
      <c r="D333" s="237">
        <f t="shared" si="39"/>
        <v>0</v>
      </c>
      <c r="E333" s="237"/>
      <c r="F333" s="237">
        <f t="shared" si="39"/>
        <v>0</v>
      </c>
      <c r="G333" s="237">
        <f t="shared" si="39"/>
        <v>0</v>
      </c>
      <c r="H333" s="237">
        <f t="shared" si="39"/>
        <v>0</v>
      </c>
    </row>
    <row r="334" spans="1:8" s="2" customFormat="1" ht="15">
      <c r="A334" s="237" t="str">
        <f t="shared" ref="A334:H334" si="40">+A45</f>
        <v>הכנסות</v>
      </c>
      <c r="B334" s="237">
        <f t="shared" si="40"/>
        <v>25</v>
      </c>
      <c r="C334" s="237">
        <f t="shared" si="40"/>
        <v>0</v>
      </c>
      <c r="D334" s="237">
        <f t="shared" si="40"/>
        <v>0</v>
      </c>
      <c r="E334" s="237"/>
      <c r="F334" s="237">
        <f t="shared" si="40"/>
        <v>0</v>
      </c>
      <c r="G334" s="237">
        <f t="shared" si="40"/>
        <v>0</v>
      </c>
      <c r="H334" s="237">
        <f t="shared" si="40"/>
        <v>0</v>
      </c>
    </row>
    <row r="335" spans="1:8" s="2" customFormat="1" ht="15">
      <c r="A335" s="237" t="str">
        <f t="shared" ref="A335:H335" si="41">+A46</f>
        <v>הכנסות</v>
      </c>
      <c r="B335" s="237">
        <f t="shared" si="41"/>
        <v>25</v>
      </c>
      <c r="C335" s="237">
        <f t="shared" si="41"/>
        <v>0</v>
      </c>
      <c r="D335" s="237">
        <f t="shared" si="41"/>
        <v>0</v>
      </c>
      <c r="E335" s="237"/>
      <c r="F335" s="237">
        <f t="shared" si="41"/>
        <v>0</v>
      </c>
      <c r="G335" s="237">
        <f t="shared" si="41"/>
        <v>0</v>
      </c>
      <c r="H335" s="237">
        <f t="shared" si="41"/>
        <v>0</v>
      </c>
    </row>
    <row r="336" spans="1:8" s="2" customFormat="1" ht="15">
      <c r="A336" s="237">
        <f t="shared" ref="A336:H336" si="42">+A47</f>
        <v>0</v>
      </c>
      <c r="B336" s="237">
        <f t="shared" si="42"/>
        <v>0</v>
      </c>
      <c r="C336" s="237">
        <f t="shared" si="42"/>
        <v>0</v>
      </c>
      <c r="D336" s="237" t="str">
        <f t="shared" si="42"/>
        <v>סה"כ חגיגות, מבצעים וארועים</v>
      </c>
      <c r="E336" s="237"/>
      <c r="F336" s="237">
        <f t="shared" si="42"/>
        <v>0</v>
      </c>
      <c r="G336" s="237">
        <f t="shared" si="42"/>
        <v>0</v>
      </c>
      <c r="H336" s="237">
        <f t="shared" si="42"/>
        <v>0</v>
      </c>
    </row>
    <row r="337" spans="1:8" s="2" customFormat="1" ht="15">
      <c r="A337" s="237">
        <f t="shared" ref="A337:H337" si="43">+A48</f>
        <v>0</v>
      </c>
      <c r="B337" s="237">
        <f t="shared" si="43"/>
        <v>0</v>
      </c>
      <c r="C337" s="237">
        <f t="shared" si="43"/>
        <v>0</v>
      </c>
      <c r="D337" s="237">
        <f t="shared" si="43"/>
        <v>0</v>
      </c>
      <c r="E337" s="237"/>
      <c r="F337" s="237">
        <f t="shared" si="43"/>
        <v>0</v>
      </c>
      <c r="G337" s="237">
        <f t="shared" si="43"/>
        <v>0</v>
      </c>
      <c r="H337" s="237">
        <f t="shared" si="43"/>
        <v>0</v>
      </c>
    </row>
    <row r="338" spans="1:8" s="2" customFormat="1" ht="15">
      <c r="A338" s="237" t="str">
        <f t="shared" ref="A338:H338" si="44">+A49</f>
        <v>הכנסות</v>
      </c>
      <c r="B338" s="237">
        <f t="shared" si="44"/>
        <v>31</v>
      </c>
      <c r="C338" s="237" t="str">
        <f t="shared" si="44"/>
        <v>שרותים ממלכתיים</v>
      </c>
      <c r="D338" s="237" t="str">
        <f t="shared" si="44"/>
        <v>חינוך</v>
      </c>
      <c r="E338" s="237"/>
      <c r="F338" s="237">
        <f t="shared" si="44"/>
        <v>0</v>
      </c>
      <c r="G338" s="237">
        <f t="shared" si="44"/>
        <v>0</v>
      </c>
      <c r="H338" s="237">
        <f t="shared" si="44"/>
        <v>0</v>
      </c>
    </row>
    <row r="339" spans="1:8" s="2" customFormat="1" ht="15">
      <c r="A339" s="237" t="str">
        <f t="shared" ref="A339:H339" si="45">+A50</f>
        <v>הכנסות</v>
      </c>
      <c r="B339" s="237">
        <f t="shared" si="45"/>
        <v>3122</v>
      </c>
      <c r="C339" s="237">
        <f t="shared" si="45"/>
        <v>0</v>
      </c>
      <c r="D339" s="237" t="str">
        <f t="shared" si="45"/>
        <v>גני ילדים גיל חובה</v>
      </c>
      <c r="E339" s="237"/>
      <c r="F339" s="237">
        <f t="shared" si="45"/>
        <v>0</v>
      </c>
      <c r="G339" s="237">
        <f t="shared" si="45"/>
        <v>0</v>
      </c>
      <c r="H339" s="237">
        <f t="shared" si="45"/>
        <v>0</v>
      </c>
    </row>
    <row r="340" spans="1:8" s="2" customFormat="1" ht="15">
      <c r="A340" s="237" t="str">
        <f t="shared" ref="A340:H340" si="46">+A51</f>
        <v>הכנסות</v>
      </c>
      <c r="B340" s="237">
        <f t="shared" si="46"/>
        <v>3123</v>
      </c>
      <c r="C340" s="237">
        <f t="shared" si="46"/>
        <v>0</v>
      </c>
      <c r="D340" s="237" t="str">
        <f t="shared" si="46"/>
        <v>גני ילדים טרום חובה</v>
      </c>
      <c r="E340" s="237"/>
      <c r="F340" s="237">
        <f t="shared" si="46"/>
        <v>0</v>
      </c>
      <c r="G340" s="237">
        <f t="shared" si="46"/>
        <v>0</v>
      </c>
      <c r="H340" s="237">
        <f t="shared" si="46"/>
        <v>0</v>
      </c>
    </row>
    <row r="341" spans="1:8" s="2" customFormat="1" ht="15">
      <c r="A341" s="237" t="str">
        <f t="shared" ref="A341:H341" si="47">+A52</f>
        <v>הכנסות</v>
      </c>
      <c r="B341" s="237">
        <f t="shared" si="47"/>
        <v>3124</v>
      </c>
      <c r="C341" s="237">
        <f t="shared" si="47"/>
        <v>0</v>
      </c>
      <c r="D341" s="237" t="str">
        <f t="shared" si="47"/>
        <v>מעונות ופעוטונים</v>
      </c>
      <c r="E341" s="237"/>
      <c r="F341" s="237">
        <f t="shared" si="47"/>
        <v>0</v>
      </c>
      <c r="G341" s="237">
        <f t="shared" si="47"/>
        <v>0</v>
      </c>
      <c r="H341" s="237">
        <f t="shared" si="47"/>
        <v>0</v>
      </c>
    </row>
    <row r="342" spans="1:8" s="2" customFormat="1" ht="15">
      <c r="A342" s="237" t="str">
        <f t="shared" ref="A342:H342" si="48">+A53</f>
        <v>הכנסות</v>
      </c>
      <c r="B342" s="237">
        <f t="shared" si="48"/>
        <v>3125</v>
      </c>
      <c r="C342" s="237">
        <f t="shared" si="48"/>
        <v>0</v>
      </c>
      <c r="D342" s="237" t="str">
        <f t="shared" si="48"/>
        <v>צהרונים</v>
      </c>
      <c r="E342" s="237"/>
      <c r="F342" s="237">
        <f t="shared" si="48"/>
        <v>0</v>
      </c>
      <c r="G342" s="237">
        <f t="shared" si="48"/>
        <v>0</v>
      </c>
      <c r="H342" s="237">
        <f t="shared" si="48"/>
        <v>0</v>
      </c>
    </row>
    <row r="343" spans="1:8" s="2" customFormat="1" ht="15">
      <c r="A343" s="237" t="str">
        <f t="shared" ref="A343:H343" si="49">+A54</f>
        <v>הכנסות</v>
      </c>
      <c r="B343" s="237">
        <f t="shared" si="49"/>
        <v>3132</v>
      </c>
      <c r="C343" s="237">
        <f t="shared" si="49"/>
        <v>0</v>
      </c>
      <c r="D343" s="237" t="str">
        <f t="shared" si="49"/>
        <v>חינוך יסודי</v>
      </c>
      <c r="E343" s="237"/>
      <c r="F343" s="237">
        <f t="shared" si="49"/>
        <v>0</v>
      </c>
      <c r="G343" s="237">
        <f t="shared" si="49"/>
        <v>0</v>
      </c>
      <c r="H343" s="237">
        <f t="shared" si="49"/>
        <v>0</v>
      </c>
    </row>
    <row r="344" spans="1:8" s="2" customFormat="1" ht="15">
      <c r="A344" s="237" t="str">
        <f t="shared" ref="A344:H344" si="50">+A55</f>
        <v>הכנסות</v>
      </c>
      <c r="B344" s="237">
        <f t="shared" si="50"/>
        <v>3134</v>
      </c>
      <c r="C344" s="237">
        <f t="shared" si="50"/>
        <v>0</v>
      </c>
      <c r="D344" s="237" t="str">
        <f t="shared" si="50"/>
        <v xml:space="preserve">חוגים </v>
      </c>
      <c r="E344" s="237"/>
      <c r="F344" s="237">
        <f t="shared" si="50"/>
        <v>0</v>
      </c>
      <c r="G344" s="237">
        <f t="shared" si="50"/>
        <v>0</v>
      </c>
      <c r="H344" s="237">
        <f t="shared" si="50"/>
        <v>0</v>
      </c>
    </row>
    <row r="345" spans="1:8" s="2" customFormat="1" ht="15">
      <c r="A345" s="237" t="str">
        <f t="shared" ref="A345:H345" si="51">+A56</f>
        <v>הכנסות</v>
      </c>
      <c r="B345" s="237">
        <f t="shared" si="51"/>
        <v>3135</v>
      </c>
      <c r="C345" s="237">
        <f t="shared" si="51"/>
        <v>0</v>
      </c>
      <c r="D345" s="237" t="str">
        <f t="shared" si="51"/>
        <v>תלמוד תורה</v>
      </c>
      <c r="E345" s="237"/>
      <c r="F345" s="237">
        <f t="shared" si="51"/>
        <v>0</v>
      </c>
      <c r="G345" s="237">
        <f t="shared" si="51"/>
        <v>0</v>
      </c>
      <c r="H345" s="237">
        <f t="shared" si="51"/>
        <v>0</v>
      </c>
    </row>
    <row r="346" spans="1:8" s="2" customFormat="1" ht="15">
      <c r="A346" s="237" t="str">
        <f t="shared" ref="A346:H346" si="52">+A57</f>
        <v>הכנסות</v>
      </c>
      <c r="B346" s="237">
        <f t="shared" si="52"/>
        <v>3138</v>
      </c>
      <c r="C346" s="237">
        <f t="shared" si="52"/>
        <v>0</v>
      </c>
      <c r="D346" s="237" t="str">
        <f t="shared" si="52"/>
        <v xml:space="preserve">קייטנות </v>
      </c>
      <c r="E346" s="237"/>
      <c r="F346" s="237">
        <f t="shared" si="52"/>
        <v>0</v>
      </c>
      <c r="G346" s="237">
        <f t="shared" si="52"/>
        <v>0</v>
      </c>
      <c r="H346" s="237">
        <f t="shared" si="52"/>
        <v>0</v>
      </c>
    </row>
    <row r="347" spans="1:8" s="2" customFormat="1" ht="15">
      <c r="A347" s="237" t="str">
        <f t="shared" ref="A347:H347" si="53">+A58</f>
        <v>הכנסות</v>
      </c>
      <c r="B347" s="237">
        <f t="shared" si="53"/>
        <v>314</v>
      </c>
      <c r="C347" s="237">
        <f t="shared" si="53"/>
        <v>0</v>
      </c>
      <c r="D347" s="237" t="str">
        <f t="shared" si="53"/>
        <v>חטיבות ביניים</v>
      </c>
      <c r="E347" s="237"/>
      <c r="F347" s="237">
        <f t="shared" si="53"/>
        <v>0</v>
      </c>
      <c r="G347" s="237">
        <f t="shared" si="53"/>
        <v>0</v>
      </c>
      <c r="H347" s="237">
        <f t="shared" si="53"/>
        <v>0</v>
      </c>
    </row>
    <row r="348" spans="1:8" s="2" customFormat="1" ht="15">
      <c r="A348" s="237" t="str">
        <f t="shared" ref="A348:H348" si="54">+A59</f>
        <v>הכנסות</v>
      </c>
      <c r="B348" s="237">
        <f t="shared" si="54"/>
        <v>0</v>
      </c>
      <c r="C348" s="237" t="str">
        <f t="shared" si="54"/>
        <v>***</v>
      </c>
      <c r="D348" s="237">
        <f t="shared" si="54"/>
        <v>0</v>
      </c>
      <c r="E348" s="237"/>
      <c r="F348" s="237">
        <f t="shared" si="54"/>
        <v>0</v>
      </c>
      <c r="G348" s="237">
        <f t="shared" si="54"/>
        <v>0</v>
      </c>
      <c r="H348" s="237">
        <f t="shared" si="54"/>
        <v>0</v>
      </c>
    </row>
    <row r="349" spans="1:8" s="2" customFormat="1" ht="15">
      <c r="A349" s="237" t="str">
        <f t="shared" ref="A349:H349" si="55">+A60</f>
        <v>הכנסות</v>
      </c>
      <c r="B349" s="237">
        <f t="shared" si="55"/>
        <v>0</v>
      </c>
      <c r="C349" s="237">
        <f t="shared" si="55"/>
        <v>0</v>
      </c>
      <c r="D349" s="237">
        <f t="shared" si="55"/>
        <v>0</v>
      </c>
      <c r="E349" s="237"/>
      <c r="F349" s="237">
        <f t="shared" si="55"/>
        <v>0</v>
      </c>
      <c r="G349" s="237">
        <f t="shared" si="55"/>
        <v>0</v>
      </c>
      <c r="H349" s="237">
        <f t="shared" si="55"/>
        <v>0</v>
      </c>
    </row>
    <row r="350" spans="1:8" s="2" customFormat="1" ht="15">
      <c r="A350" s="237" t="str">
        <f t="shared" ref="A350:H350" si="56">+A61</f>
        <v>הכנסות</v>
      </c>
      <c r="B350" s="237">
        <f t="shared" si="56"/>
        <v>0</v>
      </c>
      <c r="C350" s="237">
        <f t="shared" si="56"/>
        <v>0</v>
      </c>
      <c r="D350" s="237">
        <f t="shared" si="56"/>
        <v>0</v>
      </c>
      <c r="E350" s="237"/>
      <c r="F350" s="237">
        <f t="shared" si="56"/>
        <v>0</v>
      </c>
      <c r="G350" s="237">
        <f t="shared" si="56"/>
        <v>0</v>
      </c>
      <c r="H350" s="237">
        <f t="shared" si="56"/>
        <v>0</v>
      </c>
    </row>
    <row r="351" spans="1:8" s="2" customFormat="1" ht="15">
      <c r="A351" s="237" t="str">
        <f t="shared" ref="A351:H351" si="57">+A62</f>
        <v>הכנסות</v>
      </c>
      <c r="B351" s="237">
        <f t="shared" si="57"/>
        <v>0</v>
      </c>
      <c r="C351" s="237">
        <f t="shared" si="57"/>
        <v>0</v>
      </c>
      <c r="D351" s="237">
        <f t="shared" si="57"/>
        <v>0</v>
      </c>
      <c r="E351" s="237"/>
      <c r="F351" s="237">
        <f t="shared" si="57"/>
        <v>0</v>
      </c>
      <c r="G351" s="237">
        <f t="shared" si="57"/>
        <v>0</v>
      </c>
      <c r="H351" s="237">
        <f t="shared" si="57"/>
        <v>0</v>
      </c>
    </row>
    <row r="352" spans="1:8" s="2" customFormat="1" ht="15">
      <c r="A352" s="237" t="str">
        <f t="shared" ref="A352:H352" si="58">+A63</f>
        <v>הכנסות</v>
      </c>
      <c r="B352" s="237">
        <f t="shared" si="58"/>
        <v>0</v>
      </c>
      <c r="C352" s="237">
        <f t="shared" si="58"/>
        <v>0</v>
      </c>
      <c r="D352" s="237">
        <f t="shared" si="58"/>
        <v>0</v>
      </c>
      <c r="E352" s="237"/>
      <c r="F352" s="237">
        <f t="shared" si="58"/>
        <v>0</v>
      </c>
      <c r="G352" s="237">
        <f t="shared" si="58"/>
        <v>0</v>
      </c>
      <c r="H352" s="237">
        <f t="shared" si="58"/>
        <v>0</v>
      </c>
    </row>
    <row r="353" spans="1:8" s="2" customFormat="1" ht="15">
      <c r="A353" s="237">
        <f t="shared" ref="A353:H353" si="59">+A64</f>
        <v>0</v>
      </c>
      <c r="B353" s="237">
        <f t="shared" si="59"/>
        <v>0</v>
      </c>
      <c r="C353" s="237">
        <f t="shared" si="59"/>
        <v>0</v>
      </c>
      <c r="D353" s="237" t="str">
        <f t="shared" si="59"/>
        <v>סה"כ חינוך</v>
      </c>
      <c r="E353" s="237"/>
      <c r="F353" s="237">
        <f t="shared" si="59"/>
        <v>0</v>
      </c>
      <c r="G353" s="237">
        <f t="shared" si="59"/>
        <v>0</v>
      </c>
      <c r="H353" s="237">
        <f t="shared" si="59"/>
        <v>0</v>
      </c>
    </row>
    <row r="354" spans="1:8" s="2" customFormat="1" ht="15">
      <c r="A354" s="237">
        <f t="shared" ref="A354:H354" si="60">+A65</f>
        <v>0</v>
      </c>
      <c r="B354" s="237">
        <f t="shared" si="60"/>
        <v>0</v>
      </c>
      <c r="C354" s="237">
        <f t="shared" si="60"/>
        <v>0</v>
      </c>
      <c r="D354" s="237">
        <f t="shared" si="60"/>
        <v>0</v>
      </c>
      <c r="E354" s="237"/>
      <c r="F354" s="237">
        <f t="shared" si="60"/>
        <v>0</v>
      </c>
      <c r="G354" s="237">
        <f t="shared" si="60"/>
        <v>0</v>
      </c>
      <c r="H354" s="237">
        <f t="shared" si="60"/>
        <v>0</v>
      </c>
    </row>
    <row r="355" spans="1:8" s="2" customFormat="1" ht="15">
      <c r="A355" s="237" t="str">
        <f t="shared" ref="A355:H355" si="61">+A66</f>
        <v>הכנסות</v>
      </c>
      <c r="B355" s="237">
        <f t="shared" si="61"/>
        <v>32</v>
      </c>
      <c r="C355" s="237">
        <f t="shared" si="61"/>
        <v>0</v>
      </c>
      <c r="D355" s="237" t="str">
        <f t="shared" si="61"/>
        <v>תרבות</v>
      </c>
      <c r="E355" s="237"/>
      <c r="F355" s="237">
        <f t="shared" si="61"/>
        <v>0</v>
      </c>
      <c r="G355" s="237">
        <f t="shared" si="61"/>
        <v>0</v>
      </c>
      <c r="H355" s="237">
        <f t="shared" si="61"/>
        <v>0</v>
      </c>
    </row>
    <row r="356" spans="1:8" s="2" customFormat="1" ht="15">
      <c r="A356" s="237" t="str">
        <f t="shared" ref="A356:H356" si="62">+A67</f>
        <v>הכנסות</v>
      </c>
      <c r="B356" s="237">
        <f t="shared" si="62"/>
        <v>323</v>
      </c>
      <c r="C356" s="237">
        <f t="shared" si="62"/>
        <v>0</v>
      </c>
      <c r="D356" s="237" t="str">
        <f t="shared" si="62"/>
        <v xml:space="preserve">ספריות </v>
      </c>
      <c r="E356" s="237"/>
      <c r="F356" s="237">
        <f t="shared" si="62"/>
        <v>0</v>
      </c>
      <c r="G356" s="237">
        <f t="shared" si="62"/>
        <v>0</v>
      </c>
      <c r="H356" s="237">
        <f t="shared" si="62"/>
        <v>0</v>
      </c>
    </row>
    <row r="357" spans="1:8" s="2" customFormat="1" ht="15">
      <c r="A357" s="237" t="str">
        <f t="shared" ref="A357:H357" si="63">+A68</f>
        <v>הכנסות</v>
      </c>
      <c r="B357" s="237">
        <f t="shared" si="63"/>
        <v>324</v>
      </c>
      <c r="C357" s="237">
        <f t="shared" si="63"/>
        <v>0</v>
      </c>
      <c r="D357" s="237" t="str">
        <f t="shared" si="63"/>
        <v>מתנ"סים/מועדון</v>
      </c>
      <c r="E357" s="237"/>
      <c r="F357" s="237">
        <f t="shared" si="63"/>
        <v>0</v>
      </c>
      <c r="G357" s="237">
        <f t="shared" si="63"/>
        <v>0</v>
      </c>
      <c r="H357" s="237">
        <f t="shared" si="63"/>
        <v>0</v>
      </c>
    </row>
    <row r="358" spans="1:8" s="2" customFormat="1" ht="15">
      <c r="A358" s="237" t="str">
        <f t="shared" ref="A358:H358" si="64">+A69</f>
        <v>הכנסות</v>
      </c>
      <c r="B358" s="237">
        <f t="shared" si="64"/>
        <v>325</v>
      </c>
      <c r="C358" s="237">
        <f t="shared" si="64"/>
        <v>0</v>
      </c>
      <c r="D358" s="237" t="str">
        <f t="shared" si="64"/>
        <v>מוסיקה/תזמורת</v>
      </c>
      <c r="E358" s="237"/>
      <c r="F358" s="237">
        <f t="shared" si="64"/>
        <v>0</v>
      </c>
      <c r="G358" s="237">
        <f t="shared" si="64"/>
        <v>0</v>
      </c>
      <c r="H358" s="237">
        <f t="shared" si="64"/>
        <v>0</v>
      </c>
    </row>
    <row r="359" spans="1:8" s="2" customFormat="1" ht="15">
      <c r="A359" s="237" t="str">
        <f t="shared" ref="A359:H359" si="65">+A70</f>
        <v>הכנסות</v>
      </c>
      <c r="B359" s="237">
        <f t="shared" si="65"/>
        <v>3254</v>
      </c>
      <c r="C359" s="237">
        <f t="shared" si="65"/>
        <v>0</v>
      </c>
      <c r="D359" s="237" t="str">
        <f t="shared" si="65"/>
        <v xml:space="preserve">מקהלה </v>
      </c>
      <c r="E359" s="237"/>
      <c r="F359" s="237">
        <f t="shared" si="65"/>
        <v>0</v>
      </c>
      <c r="G359" s="237">
        <f t="shared" si="65"/>
        <v>0</v>
      </c>
      <c r="H359" s="237">
        <f t="shared" si="65"/>
        <v>0</v>
      </c>
    </row>
    <row r="360" spans="1:8" s="2" customFormat="1" ht="15">
      <c r="A360" s="237" t="str">
        <f t="shared" ref="A360:H360" si="66">+A71</f>
        <v>הכנסות</v>
      </c>
      <c r="B360" s="237">
        <f t="shared" si="66"/>
        <v>327</v>
      </c>
      <c r="C360" s="237">
        <f t="shared" si="66"/>
        <v>0</v>
      </c>
      <c r="D360" s="237" t="str">
        <f t="shared" si="66"/>
        <v>תרבות תורנית</v>
      </c>
      <c r="E360" s="237"/>
      <c r="F360" s="237">
        <f t="shared" si="66"/>
        <v>0</v>
      </c>
      <c r="G360" s="237">
        <f t="shared" si="66"/>
        <v>0</v>
      </c>
      <c r="H360" s="237">
        <f t="shared" si="66"/>
        <v>0</v>
      </c>
    </row>
    <row r="361" spans="1:8" s="2" customFormat="1" ht="15">
      <c r="A361" s="237" t="str">
        <f t="shared" ref="A361:H361" si="67">+A72</f>
        <v>הכנסות</v>
      </c>
      <c r="B361" s="237">
        <f t="shared" si="67"/>
        <v>3283</v>
      </c>
      <c r="C361" s="237">
        <f t="shared" si="67"/>
        <v>0</v>
      </c>
      <c r="D361" s="237" t="str">
        <f t="shared" si="67"/>
        <v>חוגי נוער</v>
      </c>
      <c r="E361" s="237"/>
      <c r="F361" s="237">
        <f t="shared" si="67"/>
        <v>0</v>
      </c>
      <c r="G361" s="237">
        <f t="shared" si="67"/>
        <v>0</v>
      </c>
      <c r="H361" s="237">
        <f t="shared" si="67"/>
        <v>0</v>
      </c>
    </row>
    <row r="362" spans="1:8" s="2" customFormat="1" ht="15">
      <c r="A362" s="237" t="str">
        <f t="shared" ref="A362:H362" si="68">+A73</f>
        <v>הכנסות</v>
      </c>
      <c r="B362" s="237">
        <f t="shared" si="68"/>
        <v>3284</v>
      </c>
      <c r="C362" s="237">
        <f t="shared" si="68"/>
        <v>0</v>
      </c>
      <c r="D362" s="237" t="str">
        <f t="shared" si="68"/>
        <v>קיטנות נוער</v>
      </c>
      <c r="E362" s="237"/>
      <c r="F362" s="237">
        <f t="shared" si="68"/>
        <v>0</v>
      </c>
      <c r="G362" s="237">
        <f t="shared" si="68"/>
        <v>0</v>
      </c>
      <c r="H362" s="237">
        <f t="shared" si="68"/>
        <v>0</v>
      </c>
    </row>
    <row r="363" spans="1:8" s="2" customFormat="1" ht="15">
      <c r="A363" s="237" t="str">
        <f t="shared" ref="A363:H363" si="69">+A74</f>
        <v>הכנסות</v>
      </c>
      <c r="B363" s="237">
        <f t="shared" si="69"/>
        <v>3289</v>
      </c>
      <c r="C363" s="237">
        <f t="shared" si="69"/>
        <v>0</v>
      </c>
      <c r="D363" s="237" t="str">
        <f t="shared" si="69"/>
        <v>תנועות נוער</v>
      </c>
      <c r="E363" s="237"/>
      <c r="F363" s="237">
        <f t="shared" si="69"/>
        <v>0</v>
      </c>
      <c r="G363" s="237">
        <f t="shared" si="69"/>
        <v>0</v>
      </c>
      <c r="H363" s="237">
        <f t="shared" si="69"/>
        <v>0</v>
      </c>
    </row>
    <row r="364" spans="1:8" s="2" customFormat="1" ht="15">
      <c r="A364" s="237" t="str">
        <f t="shared" ref="A364:H364" si="70">+A75</f>
        <v>הכנסות</v>
      </c>
      <c r="B364" s="237">
        <f t="shared" si="70"/>
        <v>329</v>
      </c>
      <c r="C364" s="237">
        <f t="shared" si="70"/>
        <v>0</v>
      </c>
      <c r="D364" s="237" t="str">
        <f t="shared" si="70"/>
        <v>מתקני  ופעולות ספורט</v>
      </c>
      <c r="E364" s="237"/>
      <c r="F364" s="237">
        <f t="shared" si="70"/>
        <v>0</v>
      </c>
      <c r="G364" s="237">
        <f t="shared" si="70"/>
        <v>0</v>
      </c>
      <c r="H364" s="237">
        <f t="shared" si="70"/>
        <v>0</v>
      </c>
    </row>
    <row r="365" spans="1:8" s="2" customFormat="1" ht="15">
      <c r="A365" s="237" t="str">
        <f t="shared" ref="A365:H365" si="71">+A76</f>
        <v>הכנסות</v>
      </c>
      <c r="B365" s="237">
        <f t="shared" si="71"/>
        <v>0</v>
      </c>
      <c r="C365" s="237" t="str">
        <f t="shared" si="71"/>
        <v>***</v>
      </c>
      <c r="D365" s="237">
        <f t="shared" si="71"/>
        <v>0</v>
      </c>
      <c r="E365" s="237"/>
      <c r="F365" s="237">
        <f t="shared" si="71"/>
        <v>0</v>
      </c>
      <c r="G365" s="237">
        <f t="shared" si="71"/>
        <v>0</v>
      </c>
      <c r="H365" s="237">
        <f t="shared" si="71"/>
        <v>0</v>
      </c>
    </row>
    <row r="366" spans="1:8" s="2" customFormat="1" ht="15">
      <c r="A366" s="237">
        <f t="shared" ref="A366:H366" si="72">+A77</f>
        <v>0</v>
      </c>
      <c r="B366" s="237">
        <f t="shared" si="72"/>
        <v>0</v>
      </c>
      <c r="C366" s="237">
        <f t="shared" si="72"/>
        <v>0</v>
      </c>
      <c r="D366" s="237">
        <f t="shared" si="72"/>
        <v>0</v>
      </c>
      <c r="E366" s="237"/>
      <c r="F366" s="237">
        <f t="shared" si="72"/>
        <v>0</v>
      </c>
      <c r="G366" s="237">
        <f t="shared" si="72"/>
        <v>0</v>
      </c>
      <c r="H366" s="237">
        <f t="shared" si="72"/>
        <v>0</v>
      </c>
    </row>
    <row r="367" spans="1:8" s="2" customFormat="1" ht="15">
      <c r="A367" s="237">
        <f t="shared" ref="A367:H367" si="73">+A78</f>
        <v>0</v>
      </c>
      <c r="B367" s="237">
        <f t="shared" si="73"/>
        <v>0</v>
      </c>
      <c r="C367" s="237">
        <f t="shared" si="73"/>
        <v>0</v>
      </c>
      <c r="D367" s="237">
        <f t="shared" si="73"/>
        <v>0</v>
      </c>
      <c r="E367" s="237"/>
      <c r="F367" s="237">
        <f t="shared" si="73"/>
        <v>0</v>
      </c>
      <c r="G367" s="237">
        <f t="shared" si="73"/>
        <v>0</v>
      </c>
      <c r="H367" s="237">
        <f t="shared" si="73"/>
        <v>0</v>
      </c>
    </row>
    <row r="368" spans="1:8" s="2" customFormat="1" ht="15">
      <c r="A368" s="237">
        <f t="shared" ref="A368:H368" si="74">+A79</f>
        <v>0</v>
      </c>
      <c r="B368" s="237">
        <f t="shared" si="74"/>
        <v>0</v>
      </c>
      <c r="C368" s="237">
        <f t="shared" si="74"/>
        <v>0</v>
      </c>
      <c r="D368" s="237" t="str">
        <f t="shared" si="74"/>
        <v>סה"כ תרבות</v>
      </c>
      <c r="E368" s="237"/>
      <c r="F368" s="237">
        <f t="shared" si="74"/>
        <v>0</v>
      </c>
      <c r="G368" s="237">
        <f t="shared" si="74"/>
        <v>0</v>
      </c>
      <c r="H368" s="237">
        <f t="shared" si="74"/>
        <v>0</v>
      </c>
    </row>
    <row r="369" spans="1:8" s="2" customFormat="1" ht="15">
      <c r="A369" s="237">
        <f t="shared" ref="A369:H369" si="75">+A80</f>
        <v>0</v>
      </c>
      <c r="B369" s="237">
        <f t="shared" si="75"/>
        <v>0</v>
      </c>
      <c r="C369" s="237">
        <f t="shared" si="75"/>
        <v>0</v>
      </c>
      <c r="D369" s="237">
        <f t="shared" si="75"/>
        <v>0</v>
      </c>
      <c r="E369" s="237"/>
      <c r="F369" s="237">
        <f t="shared" si="75"/>
        <v>0</v>
      </c>
      <c r="G369" s="237">
        <f t="shared" si="75"/>
        <v>0</v>
      </c>
      <c r="H369" s="237">
        <f t="shared" si="75"/>
        <v>0</v>
      </c>
    </row>
    <row r="370" spans="1:8" s="2" customFormat="1" ht="15">
      <c r="A370" s="237" t="str">
        <f t="shared" ref="A370:H370" si="76">+A81</f>
        <v>הכנסות</v>
      </c>
      <c r="B370" s="237">
        <f t="shared" si="76"/>
        <v>33</v>
      </c>
      <c r="C370" s="237">
        <f t="shared" si="76"/>
        <v>0</v>
      </c>
      <c r="D370" s="237" t="str">
        <f t="shared" si="76"/>
        <v>בריאות</v>
      </c>
      <c r="E370" s="237"/>
      <c r="F370" s="237">
        <f t="shared" si="76"/>
        <v>0</v>
      </c>
      <c r="G370" s="237">
        <f t="shared" si="76"/>
        <v>0</v>
      </c>
      <c r="H370" s="237">
        <f t="shared" si="76"/>
        <v>0</v>
      </c>
    </row>
    <row r="371" spans="1:8" s="2" customFormat="1" ht="15">
      <c r="A371" s="237" t="str">
        <f t="shared" ref="A371:H371" si="77">+A82</f>
        <v>הכנסות</v>
      </c>
      <c r="B371" s="237">
        <f t="shared" si="77"/>
        <v>33</v>
      </c>
      <c r="C371" s="237">
        <f t="shared" si="77"/>
        <v>0</v>
      </c>
      <c r="D371" s="237">
        <f t="shared" si="77"/>
        <v>0</v>
      </c>
      <c r="E371" s="237"/>
      <c r="F371" s="237">
        <f t="shared" si="77"/>
        <v>0</v>
      </c>
      <c r="G371" s="237">
        <f t="shared" si="77"/>
        <v>0</v>
      </c>
      <c r="H371" s="237">
        <f t="shared" si="77"/>
        <v>0</v>
      </c>
    </row>
    <row r="372" spans="1:8" s="2" customFormat="1" ht="15">
      <c r="A372" s="237">
        <f t="shared" ref="A372:H372" si="78">+A83</f>
        <v>0</v>
      </c>
      <c r="B372" s="237">
        <f t="shared" si="78"/>
        <v>0</v>
      </c>
      <c r="C372" s="237">
        <f t="shared" si="78"/>
        <v>0</v>
      </c>
      <c r="D372" s="237" t="str">
        <f t="shared" si="78"/>
        <v>סה"כ בריאות</v>
      </c>
      <c r="E372" s="237"/>
      <c r="F372" s="237">
        <f t="shared" si="78"/>
        <v>0</v>
      </c>
      <c r="G372" s="237">
        <f t="shared" si="78"/>
        <v>0</v>
      </c>
      <c r="H372" s="237">
        <f t="shared" si="78"/>
        <v>0</v>
      </c>
    </row>
    <row r="373" spans="1:8" s="2" customFormat="1" ht="15">
      <c r="A373" s="237">
        <f t="shared" ref="A373:H373" si="79">+A84</f>
        <v>0</v>
      </c>
      <c r="B373" s="237">
        <f t="shared" si="79"/>
        <v>0</v>
      </c>
      <c r="C373" s="237">
        <f t="shared" si="79"/>
        <v>0</v>
      </c>
      <c r="D373" s="237">
        <f t="shared" si="79"/>
        <v>0</v>
      </c>
      <c r="E373" s="237"/>
      <c r="F373" s="237">
        <f t="shared" si="79"/>
        <v>0</v>
      </c>
      <c r="G373" s="237">
        <f t="shared" si="79"/>
        <v>0</v>
      </c>
      <c r="H373" s="237">
        <f t="shared" si="79"/>
        <v>0</v>
      </c>
    </row>
    <row r="374" spans="1:8" s="2" customFormat="1" ht="15">
      <c r="A374" s="237" t="str">
        <f t="shared" ref="A374:H374" si="80">+A85</f>
        <v>הכנסות</v>
      </c>
      <c r="B374" s="237">
        <f t="shared" si="80"/>
        <v>34</v>
      </c>
      <c r="C374" s="237">
        <f t="shared" si="80"/>
        <v>0</v>
      </c>
      <c r="D374" s="237" t="str">
        <f t="shared" si="80"/>
        <v>רווחה</v>
      </c>
      <c r="E374" s="237"/>
      <c r="F374" s="237">
        <f t="shared" si="80"/>
        <v>0</v>
      </c>
      <c r="G374" s="237">
        <f t="shared" si="80"/>
        <v>0</v>
      </c>
      <c r="H374" s="237">
        <f t="shared" si="80"/>
        <v>0</v>
      </c>
    </row>
    <row r="375" spans="1:8" s="2" customFormat="1" ht="15">
      <c r="A375" s="237" t="str">
        <f t="shared" ref="A375:H375" si="81">+A86</f>
        <v>הכנסות</v>
      </c>
      <c r="B375" s="237">
        <f t="shared" si="81"/>
        <v>34</v>
      </c>
      <c r="C375" s="237">
        <f t="shared" si="81"/>
        <v>0</v>
      </c>
      <c r="D375" s="237">
        <f t="shared" si="81"/>
        <v>0</v>
      </c>
      <c r="E375" s="237"/>
      <c r="F375" s="237">
        <f t="shared" si="81"/>
        <v>0</v>
      </c>
      <c r="G375" s="237">
        <f t="shared" si="81"/>
        <v>0</v>
      </c>
      <c r="H375" s="237">
        <f t="shared" si="81"/>
        <v>0</v>
      </c>
    </row>
    <row r="376" spans="1:8" s="2" customFormat="1" ht="15">
      <c r="A376" s="237">
        <f t="shared" ref="A376:H376" si="82">+A87</f>
        <v>0</v>
      </c>
      <c r="B376" s="237">
        <f t="shared" si="82"/>
        <v>0</v>
      </c>
      <c r="C376" s="237">
        <f t="shared" si="82"/>
        <v>0</v>
      </c>
      <c r="D376" s="237" t="str">
        <f t="shared" si="82"/>
        <v>סה"כ רווחה</v>
      </c>
      <c r="E376" s="237"/>
      <c r="F376" s="237">
        <f t="shared" si="82"/>
        <v>0</v>
      </c>
      <c r="G376" s="237">
        <f t="shared" si="82"/>
        <v>0</v>
      </c>
      <c r="H376" s="237">
        <f t="shared" si="82"/>
        <v>0</v>
      </c>
    </row>
    <row r="377" spans="1:8" s="2" customFormat="1" ht="15">
      <c r="A377" s="237">
        <f t="shared" ref="A377:H377" si="83">+A88</f>
        <v>0</v>
      </c>
      <c r="B377" s="237">
        <f t="shared" si="83"/>
        <v>0</v>
      </c>
      <c r="C377" s="237">
        <f t="shared" si="83"/>
        <v>0</v>
      </c>
      <c r="D377" s="237">
        <f t="shared" si="83"/>
        <v>0</v>
      </c>
      <c r="E377" s="237"/>
      <c r="F377" s="237">
        <f t="shared" si="83"/>
        <v>0</v>
      </c>
      <c r="G377" s="237">
        <f t="shared" si="83"/>
        <v>0</v>
      </c>
      <c r="H377" s="237">
        <f t="shared" si="83"/>
        <v>0</v>
      </c>
    </row>
    <row r="378" spans="1:8" s="2" customFormat="1" ht="15">
      <c r="A378" s="237" t="str">
        <f t="shared" ref="A378:H378" si="84">+A89</f>
        <v>הכנסות</v>
      </c>
      <c r="B378" s="237">
        <f t="shared" si="84"/>
        <v>35</v>
      </c>
      <c r="C378" s="237">
        <f t="shared" si="84"/>
        <v>0</v>
      </c>
      <c r="D378" s="237" t="str">
        <f t="shared" si="84"/>
        <v>דת</v>
      </c>
      <c r="E378" s="237"/>
      <c r="F378" s="237">
        <f t="shared" si="84"/>
        <v>0</v>
      </c>
      <c r="G378" s="237">
        <f t="shared" si="84"/>
        <v>0</v>
      </c>
      <c r="H378" s="237">
        <f t="shared" si="84"/>
        <v>0</v>
      </c>
    </row>
    <row r="379" spans="1:8" s="2" customFormat="1" ht="15">
      <c r="A379" s="237" t="str">
        <f t="shared" ref="A379:H379" si="85">+A90</f>
        <v>הכנסות</v>
      </c>
      <c r="B379" s="237">
        <f t="shared" si="85"/>
        <v>35</v>
      </c>
      <c r="C379" s="237">
        <f t="shared" si="85"/>
        <v>0</v>
      </c>
      <c r="D379" s="237">
        <f t="shared" si="85"/>
        <v>0</v>
      </c>
      <c r="E379" s="237"/>
      <c r="F379" s="237">
        <f t="shared" si="85"/>
        <v>0</v>
      </c>
      <c r="G379" s="237">
        <f t="shared" si="85"/>
        <v>0</v>
      </c>
      <c r="H379" s="237">
        <f t="shared" si="85"/>
        <v>0</v>
      </c>
    </row>
    <row r="380" spans="1:8" s="2" customFormat="1" ht="15">
      <c r="A380" s="237" t="str">
        <f t="shared" ref="A380:H380" si="86">+A91</f>
        <v>הכנסות</v>
      </c>
      <c r="B380" s="237">
        <f t="shared" si="86"/>
        <v>35</v>
      </c>
      <c r="C380" s="237">
        <f t="shared" si="86"/>
        <v>0</v>
      </c>
      <c r="D380" s="237">
        <f t="shared" si="86"/>
        <v>0</v>
      </c>
      <c r="E380" s="237"/>
      <c r="F380" s="237">
        <f t="shared" si="86"/>
        <v>0</v>
      </c>
      <c r="G380" s="237">
        <f t="shared" si="86"/>
        <v>0</v>
      </c>
      <c r="H380" s="237">
        <f t="shared" si="86"/>
        <v>0</v>
      </c>
    </row>
    <row r="381" spans="1:8" s="2" customFormat="1" ht="15">
      <c r="A381" s="237">
        <f t="shared" ref="A381:H381" si="87">+A92</f>
        <v>0</v>
      </c>
      <c r="B381" s="237">
        <f t="shared" si="87"/>
        <v>0</v>
      </c>
      <c r="C381" s="237">
        <f t="shared" si="87"/>
        <v>0</v>
      </c>
      <c r="D381" s="237" t="str">
        <f t="shared" si="87"/>
        <v>סה"כ דת</v>
      </c>
      <c r="E381" s="237"/>
      <c r="F381" s="237">
        <f t="shared" si="87"/>
        <v>0</v>
      </c>
      <c r="G381" s="237">
        <f t="shared" si="87"/>
        <v>0</v>
      </c>
      <c r="H381" s="237">
        <f t="shared" si="87"/>
        <v>0</v>
      </c>
    </row>
    <row r="382" spans="1:8" s="2" customFormat="1" ht="15">
      <c r="A382" s="237">
        <f t="shared" ref="A382:H382" si="88">+A93</f>
        <v>0</v>
      </c>
      <c r="B382" s="237">
        <f t="shared" si="88"/>
        <v>0</v>
      </c>
      <c r="C382" s="237">
        <f t="shared" si="88"/>
        <v>0</v>
      </c>
      <c r="D382" s="237">
        <f t="shared" si="88"/>
        <v>0</v>
      </c>
      <c r="E382" s="237"/>
      <c r="F382" s="237">
        <f t="shared" si="88"/>
        <v>0</v>
      </c>
      <c r="G382" s="237">
        <f t="shared" si="88"/>
        <v>0</v>
      </c>
      <c r="H382" s="237">
        <f t="shared" si="88"/>
        <v>0</v>
      </c>
    </row>
    <row r="383" spans="1:8" s="2" customFormat="1" ht="15">
      <c r="A383" s="237" t="str">
        <f t="shared" ref="A383:H383" si="89">+A94</f>
        <v>הכנסות</v>
      </c>
      <c r="B383" s="237">
        <f t="shared" si="89"/>
        <v>36</v>
      </c>
      <c r="C383" s="237">
        <f t="shared" si="89"/>
        <v>0</v>
      </c>
      <c r="D383" s="237" t="str">
        <f t="shared" si="89"/>
        <v>קליטת עליה</v>
      </c>
      <c r="E383" s="237"/>
      <c r="F383" s="237">
        <f t="shared" si="89"/>
        <v>0</v>
      </c>
      <c r="G383" s="237">
        <f t="shared" si="89"/>
        <v>0</v>
      </c>
      <c r="H383" s="237">
        <f t="shared" si="89"/>
        <v>0</v>
      </c>
    </row>
    <row r="384" spans="1:8" s="2" customFormat="1" ht="15">
      <c r="A384" s="237" t="str">
        <f t="shared" ref="A384:H384" si="90">+A95</f>
        <v>הכנסות</v>
      </c>
      <c r="B384" s="237">
        <f t="shared" si="90"/>
        <v>36</v>
      </c>
      <c r="C384" s="237">
        <f t="shared" si="90"/>
        <v>0</v>
      </c>
      <c r="D384" s="237">
        <f t="shared" si="90"/>
        <v>0</v>
      </c>
      <c r="E384" s="237"/>
      <c r="F384" s="237">
        <f t="shared" si="90"/>
        <v>0</v>
      </c>
      <c r="G384" s="237">
        <f t="shared" si="90"/>
        <v>0</v>
      </c>
      <c r="H384" s="237">
        <f t="shared" si="90"/>
        <v>0</v>
      </c>
    </row>
    <row r="385" spans="1:8" s="2" customFormat="1" ht="15">
      <c r="A385" s="237">
        <f t="shared" ref="A385:H385" si="91">+A96</f>
        <v>0</v>
      </c>
      <c r="B385" s="237">
        <f t="shared" si="91"/>
        <v>0</v>
      </c>
      <c r="C385" s="237">
        <f t="shared" si="91"/>
        <v>0</v>
      </c>
      <c r="D385" s="237" t="str">
        <f t="shared" si="91"/>
        <v>סה"כ קליטת עליה</v>
      </c>
      <c r="E385" s="237"/>
      <c r="F385" s="237">
        <f t="shared" si="91"/>
        <v>0</v>
      </c>
      <c r="G385" s="237">
        <f t="shared" si="91"/>
        <v>0</v>
      </c>
      <c r="H385" s="237">
        <f t="shared" si="91"/>
        <v>0</v>
      </c>
    </row>
    <row r="386" spans="1:8" s="2" customFormat="1" ht="15">
      <c r="A386" s="237">
        <f t="shared" ref="A386:H386" si="92">+A97</f>
        <v>0</v>
      </c>
      <c r="B386" s="237">
        <f t="shared" si="92"/>
        <v>0</v>
      </c>
      <c r="C386" s="237">
        <f t="shared" si="92"/>
        <v>0</v>
      </c>
      <c r="D386" s="237">
        <f t="shared" si="92"/>
        <v>0</v>
      </c>
      <c r="E386" s="237"/>
      <c r="F386" s="237">
        <f t="shared" si="92"/>
        <v>0</v>
      </c>
      <c r="G386" s="237">
        <f t="shared" si="92"/>
        <v>0</v>
      </c>
      <c r="H386" s="237">
        <f t="shared" si="92"/>
        <v>0</v>
      </c>
    </row>
    <row r="387" spans="1:8" s="2" customFormat="1" ht="15">
      <c r="A387" s="237" t="str">
        <f t="shared" ref="A387:H387" si="93">+A98</f>
        <v>הכנסות</v>
      </c>
      <c r="B387" s="237">
        <f t="shared" si="93"/>
        <v>37</v>
      </c>
      <c r="C387" s="237">
        <f t="shared" si="93"/>
        <v>0</v>
      </c>
      <c r="D387" s="237" t="str">
        <f t="shared" si="93"/>
        <v>איכות הסביבה</v>
      </c>
      <c r="E387" s="237"/>
      <c r="F387" s="237">
        <f t="shared" si="93"/>
        <v>0</v>
      </c>
      <c r="G387" s="237">
        <f t="shared" si="93"/>
        <v>0</v>
      </c>
      <c r="H387" s="237">
        <f t="shared" si="93"/>
        <v>0</v>
      </c>
    </row>
    <row r="388" spans="1:8" s="2" customFormat="1" ht="15">
      <c r="A388" s="237" t="str">
        <f t="shared" ref="A388:H388" si="94">+A99</f>
        <v>הכנסות</v>
      </c>
      <c r="B388" s="237">
        <f t="shared" si="94"/>
        <v>37</v>
      </c>
      <c r="C388" s="237">
        <f t="shared" si="94"/>
        <v>0</v>
      </c>
      <c r="D388" s="237">
        <f t="shared" si="94"/>
        <v>0</v>
      </c>
      <c r="E388" s="237"/>
      <c r="F388" s="237">
        <f t="shared" si="94"/>
        <v>0</v>
      </c>
      <c r="G388" s="237">
        <f t="shared" si="94"/>
        <v>0</v>
      </c>
      <c r="H388" s="237">
        <f t="shared" si="94"/>
        <v>0</v>
      </c>
    </row>
    <row r="389" spans="1:8" s="2" customFormat="1" ht="15">
      <c r="A389" s="237">
        <f t="shared" ref="A389:H389" si="95">+A100</f>
        <v>0</v>
      </c>
      <c r="B389" s="237">
        <f t="shared" si="95"/>
        <v>0</v>
      </c>
      <c r="C389" s="237">
        <f t="shared" si="95"/>
        <v>0</v>
      </c>
      <c r="D389" s="237" t="str">
        <f t="shared" si="95"/>
        <v>סה"כ איכות הסביבה</v>
      </c>
      <c r="E389" s="237"/>
      <c r="F389" s="237">
        <f t="shared" si="95"/>
        <v>0</v>
      </c>
      <c r="G389" s="237">
        <f t="shared" si="95"/>
        <v>0</v>
      </c>
      <c r="H389" s="237">
        <f t="shared" si="95"/>
        <v>0</v>
      </c>
    </row>
    <row r="390" spans="1:8" s="2" customFormat="1" ht="15">
      <c r="A390" s="237">
        <f t="shared" ref="A390:H390" si="96">+A101</f>
        <v>0</v>
      </c>
      <c r="B390" s="237">
        <f t="shared" si="96"/>
        <v>0</v>
      </c>
      <c r="C390" s="237">
        <f t="shared" si="96"/>
        <v>0</v>
      </c>
      <c r="D390" s="237">
        <f t="shared" si="96"/>
        <v>0</v>
      </c>
      <c r="E390" s="237"/>
      <c r="F390" s="237">
        <f t="shared" si="96"/>
        <v>0</v>
      </c>
      <c r="G390" s="237">
        <f t="shared" si="96"/>
        <v>0</v>
      </c>
      <c r="H390" s="237">
        <f t="shared" si="96"/>
        <v>0</v>
      </c>
    </row>
    <row r="391" spans="1:8" s="2" customFormat="1" ht="15">
      <c r="A391" s="237" t="str">
        <f t="shared" ref="A391:H391" si="97">+A102</f>
        <v>הכנסות</v>
      </c>
      <c r="B391" s="237">
        <f t="shared" si="97"/>
        <v>41</v>
      </c>
      <c r="C391" s="237" t="str">
        <f t="shared" si="97"/>
        <v>כשהועד הוא הספק</v>
      </c>
      <c r="D391" s="237" t="str">
        <f t="shared" si="97"/>
        <v>מים</v>
      </c>
      <c r="E391" s="237"/>
      <c r="F391" s="237">
        <f t="shared" si="97"/>
        <v>0</v>
      </c>
      <c r="G391" s="237">
        <f t="shared" si="97"/>
        <v>0</v>
      </c>
      <c r="H391" s="237">
        <f t="shared" si="97"/>
        <v>0</v>
      </c>
    </row>
    <row r="392" spans="1:8" s="2" customFormat="1" ht="15">
      <c r="A392" s="237">
        <f t="shared" ref="A392:H392" si="98">+A103</f>
        <v>0</v>
      </c>
      <c r="B392" s="237">
        <f t="shared" si="98"/>
        <v>0</v>
      </c>
      <c r="C392" s="237">
        <f t="shared" si="98"/>
        <v>0</v>
      </c>
      <c r="D392" s="237">
        <f t="shared" si="98"/>
        <v>0</v>
      </c>
      <c r="E392" s="237"/>
      <c r="F392" s="237">
        <f t="shared" si="98"/>
        <v>0</v>
      </c>
      <c r="G392" s="237">
        <f t="shared" si="98"/>
        <v>0</v>
      </c>
      <c r="H392" s="237">
        <f t="shared" si="98"/>
        <v>0</v>
      </c>
    </row>
    <row r="393" spans="1:8" s="2" customFormat="1" ht="15">
      <c r="A393" s="237" t="str">
        <f t="shared" ref="A393:H393" si="99">+A104</f>
        <v>הכנסות</v>
      </c>
      <c r="B393" s="237">
        <f t="shared" si="99"/>
        <v>43</v>
      </c>
      <c r="C393" s="237" t="str">
        <f t="shared" si="99"/>
        <v>מפעלים</v>
      </c>
      <c r="D393" s="237" t="str">
        <f t="shared" si="99"/>
        <v>נכסים</v>
      </c>
      <c r="E393" s="237"/>
      <c r="F393" s="237">
        <f t="shared" si="99"/>
        <v>0</v>
      </c>
      <c r="G393" s="237">
        <f t="shared" si="99"/>
        <v>0</v>
      </c>
      <c r="H393" s="237">
        <f t="shared" si="99"/>
        <v>0</v>
      </c>
    </row>
    <row r="394" spans="1:8" s="2" customFormat="1" ht="15">
      <c r="A394" s="237">
        <f t="shared" ref="A394:H394" si="100">+A105</f>
        <v>0</v>
      </c>
      <c r="B394" s="237">
        <f t="shared" si="100"/>
        <v>0</v>
      </c>
      <c r="C394" s="237">
        <f t="shared" si="100"/>
        <v>0</v>
      </c>
      <c r="D394" s="237">
        <f t="shared" si="100"/>
        <v>0</v>
      </c>
      <c r="E394" s="237"/>
      <c r="F394" s="237">
        <f t="shared" si="100"/>
        <v>0</v>
      </c>
      <c r="G394" s="237">
        <f t="shared" si="100"/>
        <v>0</v>
      </c>
      <c r="H394" s="237">
        <f t="shared" si="100"/>
        <v>0</v>
      </c>
    </row>
    <row r="395" spans="1:8" s="2" customFormat="1" ht="15">
      <c r="A395" s="237" t="str">
        <f t="shared" ref="A395:H395" si="101">+A106</f>
        <v>הכנסות</v>
      </c>
      <c r="B395" s="237">
        <f t="shared" si="101"/>
        <v>48</v>
      </c>
      <c r="C395" s="237">
        <f t="shared" si="101"/>
        <v>0</v>
      </c>
      <c r="D395" s="237" t="str">
        <f t="shared" si="101"/>
        <v>מפעלים אחרים כולל ביוב</v>
      </c>
      <c r="E395" s="237"/>
      <c r="F395" s="237">
        <f t="shared" si="101"/>
        <v>0</v>
      </c>
      <c r="G395" s="237">
        <f t="shared" si="101"/>
        <v>0</v>
      </c>
      <c r="H395" s="237">
        <f t="shared" si="101"/>
        <v>0</v>
      </c>
    </row>
    <row r="396" spans="1:8" s="2" customFormat="1" ht="15">
      <c r="A396" s="237">
        <f t="shared" ref="A396:H396" si="102">+A107</f>
        <v>0</v>
      </c>
      <c r="B396" s="237">
        <f t="shared" si="102"/>
        <v>0</v>
      </c>
      <c r="C396" s="237">
        <f t="shared" si="102"/>
        <v>0</v>
      </c>
      <c r="D396" s="237">
        <f t="shared" si="102"/>
        <v>0</v>
      </c>
      <c r="E396" s="237"/>
      <c r="F396" s="237">
        <f t="shared" si="102"/>
        <v>0</v>
      </c>
      <c r="G396" s="237">
        <f t="shared" si="102"/>
        <v>0</v>
      </c>
      <c r="H396" s="237">
        <f t="shared" si="102"/>
        <v>0</v>
      </c>
    </row>
    <row r="397" spans="1:8" s="2" customFormat="1" ht="15">
      <c r="A397" s="237">
        <f t="shared" ref="A397:H397" si="103">+A108</f>
        <v>0</v>
      </c>
      <c r="B397" s="237">
        <f t="shared" si="103"/>
        <v>0</v>
      </c>
      <c r="C397" s="237">
        <f t="shared" si="103"/>
        <v>0</v>
      </c>
      <c r="D397" s="237">
        <f t="shared" si="103"/>
        <v>0</v>
      </c>
      <c r="E397" s="237"/>
      <c r="F397" s="237">
        <f t="shared" si="103"/>
        <v>0</v>
      </c>
      <c r="G397" s="237">
        <f t="shared" si="103"/>
        <v>0</v>
      </c>
      <c r="H397" s="237">
        <f t="shared" si="103"/>
        <v>0</v>
      </c>
    </row>
    <row r="398" spans="1:8" s="2" customFormat="1" ht="15">
      <c r="A398" s="237" t="str">
        <f t="shared" ref="A398:H398" si="104">+A109</f>
        <v>הכנסות</v>
      </c>
      <c r="B398" s="237">
        <f t="shared" si="104"/>
        <v>59</v>
      </c>
      <c r="C398" s="237">
        <f t="shared" si="104"/>
        <v>0</v>
      </c>
      <c r="D398" s="237" t="str">
        <f t="shared" si="104"/>
        <v>אחרות</v>
      </c>
      <c r="E398" s="237"/>
      <c r="F398" s="237">
        <f t="shared" si="104"/>
        <v>0</v>
      </c>
      <c r="G398" s="237">
        <f t="shared" si="104"/>
        <v>0</v>
      </c>
      <c r="H398" s="237">
        <f t="shared" si="104"/>
        <v>0</v>
      </c>
    </row>
    <row r="399" spans="1:8" s="2" customFormat="1" ht="15">
      <c r="A399" s="237" t="str">
        <f t="shared" ref="A399:H399" si="105">+A110</f>
        <v>הכנסות</v>
      </c>
      <c r="B399" s="237">
        <f t="shared" si="105"/>
        <v>59</v>
      </c>
      <c r="C399" s="237">
        <f t="shared" si="105"/>
        <v>0</v>
      </c>
      <c r="D399" s="237">
        <f t="shared" si="105"/>
        <v>0</v>
      </c>
      <c r="E399" s="237"/>
      <c r="F399" s="237">
        <f t="shared" si="105"/>
        <v>0</v>
      </c>
      <c r="G399" s="237">
        <f t="shared" si="105"/>
        <v>0</v>
      </c>
      <c r="H399" s="237">
        <f t="shared" si="105"/>
        <v>0</v>
      </c>
    </row>
    <row r="400" spans="1:8" s="2" customFormat="1" ht="15">
      <c r="A400" s="237" t="str">
        <f t="shared" ref="A400:H400" si="106">+A111</f>
        <v>הכנסות</v>
      </c>
      <c r="B400" s="237">
        <f t="shared" si="106"/>
        <v>59</v>
      </c>
      <c r="C400" s="237">
        <f t="shared" si="106"/>
        <v>0</v>
      </c>
      <c r="D400" s="237">
        <f t="shared" si="106"/>
        <v>0</v>
      </c>
      <c r="E400" s="237"/>
      <c r="F400" s="237">
        <f t="shared" si="106"/>
        <v>0</v>
      </c>
      <c r="G400" s="237">
        <f t="shared" si="106"/>
        <v>0</v>
      </c>
      <c r="H400" s="237">
        <f t="shared" si="106"/>
        <v>0</v>
      </c>
    </row>
    <row r="401" spans="1:8" s="2" customFormat="1" ht="15">
      <c r="A401" s="237" t="str">
        <f t="shared" ref="A401:H401" si="107">+A112</f>
        <v>הכנסות</v>
      </c>
      <c r="B401" s="237">
        <f t="shared" si="107"/>
        <v>59</v>
      </c>
      <c r="C401" s="237">
        <f t="shared" si="107"/>
        <v>0</v>
      </c>
      <c r="D401" s="237">
        <f t="shared" si="107"/>
        <v>0</v>
      </c>
      <c r="E401" s="237"/>
      <c r="F401" s="237">
        <f t="shared" si="107"/>
        <v>0</v>
      </c>
      <c r="G401" s="237">
        <f t="shared" si="107"/>
        <v>0</v>
      </c>
      <c r="H401" s="237">
        <f t="shared" si="107"/>
        <v>0</v>
      </c>
    </row>
    <row r="402" spans="1:8" s="2" customFormat="1" ht="15">
      <c r="A402" s="237" t="str">
        <f t="shared" ref="A402:H402" si="108">+A113</f>
        <v>הכנסות</v>
      </c>
      <c r="B402" s="237">
        <f t="shared" si="108"/>
        <v>59</v>
      </c>
      <c r="C402" s="237">
        <f t="shared" si="108"/>
        <v>0</v>
      </c>
      <c r="D402" s="237">
        <f t="shared" si="108"/>
        <v>0</v>
      </c>
      <c r="E402" s="237"/>
      <c r="F402" s="237">
        <f t="shared" si="108"/>
        <v>0</v>
      </c>
      <c r="G402" s="237">
        <f t="shared" si="108"/>
        <v>0</v>
      </c>
      <c r="H402" s="237">
        <f t="shared" si="108"/>
        <v>0</v>
      </c>
    </row>
    <row r="403" spans="1:8" s="2" customFormat="1" ht="15">
      <c r="A403" s="237">
        <f t="shared" ref="A403:H403" si="109">+A114</f>
        <v>0</v>
      </c>
      <c r="B403" s="237">
        <f t="shared" si="109"/>
        <v>0</v>
      </c>
      <c r="C403" s="237">
        <f t="shared" si="109"/>
        <v>0</v>
      </c>
      <c r="D403" s="237" t="str">
        <f t="shared" si="109"/>
        <v>סה"כ אחרות</v>
      </c>
      <c r="E403" s="237"/>
      <c r="F403" s="237">
        <f t="shared" si="109"/>
        <v>0</v>
      </c>
      <c r="G403" s="237">
        <f t="shared" si="109"/>
        <v>0</v>
      </c>
      <c r="H403" s="237">
        <f t="shared" si="109"/>
        <v>0</v>
      </c>
    </row>
    <row r="404" spans="1:8" s="2" customFormat="1" ht="15">
      <c r="A404" s="237">
        <f t="shared" ref="A404:H404" si="110">+A115</f>
        <v>0</v>
      </c>
      <c r="B404" s="237">
        <f t="shared" si="110"/>
        <v>0</v>
      </c>
      <c r="C404" s="237">
        <f t="shared" si="110"/>
        <v>0</v>
      </c>
      <c r="D404" s="237">
        <f t="shared" si="110"/>
        <v>0</v>
      </c>
      <c r="E404" s="237"/>
      <c r="F404" s="237">
        <f t="shared" si="110"/>
        <v>0</v>
      </c>
      <c r="G404" s="237">
        <f t="shared" si="110"/>
        <v>0</v>
      </c>
      <c r="H404" s="237">
        <f t="shared" si="110"/>
        <v>0</v>
      </c>
    </row>
    <row r="405" spans="1:8" s="2" customFormat="1" ht="15">
      <c r="A405" s="237" t="str">
        <f t="shared" ref="A405:H405" si="111">+A116</f>
        <v>סה"כ הכנסות</v>
      </c>
      <c r="B405" s="237">
        <f t="shared" si="111"/>
        <v>0</v>
      </c>
      <c r="C405" s="237">
        <f t="shared" si="111"/>
        <v>0</v>
      </c>
      <c r="D405" s="237">
        <f t="shared" si="111"/>
        <v>0</v>
      </c>
      <c r="E405" s="237"/>
      <c r="F405" s="237">
        <f t="shared" si="111"/>
        <v>0</v>
      </c>
      <c r="G405" s="237">
        <f t="shared" si="111"/>
        <v>0</v>
      </c>
      <c r="H405" s="237">
        <f t="shared" si="111"/>
        <v>0</v>
      </c>
    </row>
    <row r="406" spans="1:8" s="2" customFormat="1" ht="15">
      <c r="A406" s="237">
        <f t="shared" ref="A406:H406" si="112">+A117</f>
        <v>0</v>
      </c>
      <c r="B406" s="237">
        <f t="shared" si="112"/>
        <v>0</v>
      </c>
      <c r="C406" s="237">
        <f t="shared" si="112"/>
        <v>0</v>
      </c>
      <c r="D406" s="237">
        <f t="shared" si="112"/>
        <v>0</v>
      </c>
      <c r="E406" s="237"/>
      <c r="F406" s="237">
        <f t="shared" si="112"/>
        <v>0</v>
      </c>
      <c r="G406" s="237">
        <f t="shared" si="112"/>
        <v>0</v>
      </c>
      <c r="H406" s="237">
        <f t="shared" si="112"/>
        <v>0</v>
      </c>
    </row>
    <row r="407" spans="1:8" s="2" customFormat="1" ht="15">
      <c r="A407" s="237" t="str">
        <f t="shared" ref="A407:H407" si="113">+A118</f>
        <v>הוצאות</v>
      </c>
      <c r="B407" s="237">
        <f t="shared" si="113"/>
        <v>61</v>
      </c>
      <c r="C407" s="237" t="str">
        <f t="shared" si="113"/>
        <v>הנהלה כללית</v>
      </c>
      <c r="D407" s="237" t="str">
        <f t="shared" si="113"/>
        <v>מינהל כללי</v>
      </c>
      <c r="E407" s="237"/>
      <c r="F407" s="237">
        <f t="shared" si="113"/>
        <v>0</v>
      </c>
      <c r="G407" s="237">
        <f t="shared" si="113"/>
        <v>0</v>
      </c>
      <c r="H407" s="237">
        <f t="shared" si="113"/>
        <v>0</v>
      </c>
    </row>
    <row r="408" spans="1:8" s="2" customFormat="1" ht="15">
      <c r="A408" s="237">
        <f t="shared" ref="A408:H408" si="114">+A119</f>
        <v>0</v>
      </c>
      <c r="B408" s="237" t="str">
        <f t="shared" si="114"/>
        <v>61א</v>
      </c>
      <c r="C408" s="237">
        <f t="shared" si="114"/>
        <v>0</v>
      </c>
      <c r="D408" s="237" t="str">
        <f t="shared" si="114"/>
        <v>הנחות מיסי ועד מקומי</v>
      </c>
      <c r="E408" s="237"/>
      <c r="F408" s="237">
        <f t="shared" si="114"/>
        <v>0</v>
      </c>
      <c r="G408" s="237">
        <f t="shared" si="114"/>
        <v>0</v>
      </c>
      <c r="H408" s="237">
        <f t="shared" si="114"/>
        <v>0</v>
      </c>
    </row>
    <row r="409" spans="1:8" s="2" customFormat="1" ht="15">
      <c r="A409" s="237">
        <f t="shared" ref="A409:H409" si="115">+A120</f>
        <v>0</v>
      </c>
      <c r="B409" s="237">
        <f t="shared" si="115"/>
        <v>0</v>
      </c>
      <c r="C409" s="237">
        <f t="shared" si="115"/>
        <v>0</v>
      </c>
      <c r="D409" s="237">
        <f t="shared" si="115"/>
        <v>0</v>
      </c>
      <c r="E409" s="237"/>
      <c r="F409" s="237">
        <f t="shared" si="115"/>
        <v>0</v>
      </c>
      <c r="G409" s="237">
        <f t="shared" si="115"/>
        <v>0</v>
      </c>
      <c r="H409" s="237">
        <f t="shared" si="115"/>
        <v>0</v>
      </c>
    </row>
    <row r="410" spans="1:8" s="2" customFormat="1" ht="15">
      <c r="A410" s="237" t="str">
        <f t="shared" ref="A410:H410" si="116">+A121</f>
        <v>הוצאות</v>
      </c>
      <c r="B410" s="237">
        <f t="shared" si="116"/>
        <v>62</v>
      </c>
      <c r="C410" s="237">
        <f t="shared" si="116"/>
        <v>0</v>
      </c>
      <c r="D410" s="237" t="str">
        <f t="shared" si="116"/>
        <v>מינהל כספי</v>
      </c>
      <c r="E410" s="237"/>
      <c r="F410" s="237">
        <f t="shared" si="116"/>
        <v>0</v>
      </c>
      <c r="G410" s="237">
        <f t="shared" si="116"/>
        <v>0</v>
      </c>
      <c r="H410" s="237">
        <f t="shared" si="116"/>
        <v>0</v>
      </c>
    </row>
    <row r="411" spans="1:8" s="2" customFormat="1" ht="15">
      <c r="A411" s="237" t="str">
        <f t="shared" ref="A411:H411" si="117">+A122</f>
        <v>הוצאות</v>
      </c>
      <c r="B411" s="237">
        <f t="shared" si="117"/>
        <v>62</v>
      </c>
      <c r="C411" s="237">
        <f t="shared" si="117"/>
        <v>0</v>
      </c>
      <c r="D411" s="237">
        <f t="shared" si="117"/>
        <v>0</v>
      </c>
      <c r="E411" s="237"/>
      <c r="F411" s="237">
        <f t="shared" si="117"/>
        <v>0</v>
      </c>
      <c r="G411" s="237">
        <f t="shared" si="117"/>
        <v>0</v>
      </c>
      <c r="H411" s="237">
        <f t="shared" si="117"/>
        <v>0</v>
      </c>
    </row>
    <row r="412" spans="1:8" s="2" customFormat="1" ht="15">
      <c r="A412" s="237">
        <f t="shared" ref="A412:H412" si="118">+A123</f>
        <v>0</v>
      </c>
      <c r="B412" s="237">
        <f t="shared" si="118"/>
        <v>0</v>
      </c>
      <c r="C412" s="237">
        <f t="shared" si="118"/>
        <v>0</v>
      </c>
      <c r="D412" s="237" t="str">
        <f t="shared" si="118"/>
        <v>סה"כ מינהל כספי</v>
      </c>
      <c r="E412" s="237"/>
      <c r="F412" s="237">
        <f t="shared" si="118"/>
        <v>0</v>
      </c>
      <c r="G412" s="237">
        <f t="shared" si="118"/>
        <v>0</v>
      </c>
      <c r="H412" s="237">
        <f t="shared" si="118"/>
        <v>0</v>
      </c>
    </row>
    <row r="413" spans="1:8" s="2" customFormat="1" ht="15">
      <c r="A413" s="237">
        <f t="shared" ref="A413:H413" si="119">+A124</f>
        <v>0</v>
      </c>
      <c r="B413" s="237">
        <f t="shared" si="119"/>
        <v>0</v>
      </c>
      <c r="C413" s="237">
        <f t="shared" si="119"/>
        <v>0</v>
      </c>
      <c r="D413" s="237">
        <f t="shared" si="119"/>
        <v>0</v>
      </c>
      <c r="E413" s="237"/>
      <c r="F413" s="237">
        <f t="shared" si="119"/>
        <v>0</v>
      </c>
      <c r="G413" s="237">
        <f t="shared" si="119"/>
        <v>0</v>
      </c>
      <c r="H413" s="237">
        <f t="shared" si="119"/>
        <v>0</v>
      </c>
    </row>
    <row r="414" spans="1:8" s="2" customFormat="1" ht="15">
      <c r="A414" s="237" t="str">
        <f t="shared" ref="A414:H414" si="120">+A125</f>
        <v>הוצאות</v>
      </c>
      <c r="B414" s="237">
        <f t="shared" si="120"/>
        <v>63</v>
      </c>
      <c r="C414" s="237">
        <f t="shared" si="120"/>
        <v>0</v>
      </c>
      <c r="D414" s="237" t="str">
        <f t="shared" si="120"/>
        <v>הוצאות מימון</v>
      </c>
      <c r="E414" s="237"/>
      <c r="F414" s="237">
        <f t="shared" si="120"/>
        <v>0</v>
      </c>
      <c r="G414" s="237">
        <f t="shared" si="120"/>
        <v>0</v>
      </c>
      <c r="H414" s="237">
        <f t="shared" si="120"/>
        <v>0</v>
      </c>
    </row>
    <row r="415" spans="1:8" s="2" customFormat="1" ht="15">
      <c r="A415" s="237" t="str">
        <f t="shared" ref="A415:H415" si="121">+A126</f>
        <v>הוצאות</v>
      </c>
      <c r="B415" s="237">
        <f t="shared" si="121"/>
        <v>63</v>
      </c>
      <c r="C415" s="237">
        <f t="shared" si="121"/>
        <v>0</v>
      </c>
      <c r="D415" s="237">
        <f t="shared" si="121"/>
        <v>0</v>
      </c>
      <c r="E415" s="237"/>
      <c r="F415" s="237">
        <f t="shared" si="121"/>
        <v>0</v>
      </c>
      <c r="G415" s="237">
        <f t="shared" si="121"/>
        <v>0</v>
      </c>
      <c r="H415" s="237">
        <f t="shared" si="121"/>
        <v>0</v>
      </c>
    </row>
    <row r="416" spans="1:8" s="2" customFormat="1" ht="15">
      <c r="A416" s="237">
        <f t="shared" ref="A416:H416" si="122">+A127</f>
        <v>0</v>
      </c>
      <c r="B416" s="237">
        <f t="shared" si="122"/>
        <v>0</v>
      </c>
      <c r="C416" s="237">
        <f t="shared" si="122"/>
        <v>0</v>
      </c>
      <c r="D416" s="237" t="str">
        <f t="shared" si="122"/>
        <v>סה"כ הוצאות מימון</v>
      </c>
      <c r="E416" s="237"/>
      <c r="F416" s="237">
        <f t="shared" si="122"/>
        <v>0</v>
      </c>
      <c r="G416" s="237">
        <f t="shared" si="122"/>
        <v>0</v>
      </c>
      <c r="H416" s="237">
        <f t="shared" si="122"/>
        <v>0</v>
      </c>
    </row>
    <row r="417" spans="1:8" s="2" customFormat="1" ht="15">
      <c r="A417" s="237">
        <f t="shared" ref="A417:H417" si="123">+A128</f>
        <v>0</v>
      </c>
      <c r="B417" s="237">
        <f t="shared" si="123"/>
        <v>0</v>
      </c>
      <c r="C417" s="237">
        <f t="shared" si="123"/>
        <v>0</v>
      </c>
      <c r="D417" s="237">
        <f t="shared" si="123"/>
        <v>0</v>
      </c>
      <c r="E417" s="237"/>
      <c r="F417" s="237">
        <f t="shared" si="123"/>
        <v>0</v>
      </c>
      <c r="G417" s="237">
        <f t="shared" si="123"/>
        <v>0</v>
      </c>
      <c r="H417" s="237">
        <f t="shared" si="123"/>
        <v>0</v>
      </c>
    </row>
    <row r="418" spans="1:8" s="2" customFormat="1" ht="15">
      <c r="A418" s="237" t="str">
        <f t="shared" ref="A418:H418" si="124">+A129</f>
        <v>הוצאות</v>
      </c>
      <c r="B418" s="237">
        <f t="shared" si="124"/>
        <v>64</v>
      </c>
      <c r="C418" s="237">
        <f t="shared" si="124"/>
        <v>0</v>
      </c>
      <c r="D418" s="237" t="str">
        <f t="shared" si="124"/>
        <v>פרעון מלוות</v>
      </c>
      <c r="E418" s="237"/>
      <c r="F418" s="237">
        <f t="shared" si="124"/>
        <v>0</v>
      </c>
      <c r="G418" s="237">
        <f t="shared" si="124"/>
        <v>0</v>
      </c>
      <c r="H418" s="237">
        <f t="shared" si="124"/>
        <v>0</v>
      </c>
    </row>
    <row r="419" spans="1:8" s="2" customFormat="1" ht="15">
      <c r="A419" s="237" t="str">
        <f t="shared" ref="A419:H419" si="125">+A130</f>
        <v>הוצאות</v>
      </c>
      <c r="B419" s="237">
        <f t="shared" si="125"/>
        <v>64</v>
      </c>
      <c r="C419" s="237">
        <f t="shared" si="125"/>
        <v>0</v>
      </c>
      <c r="D419" s="237">
        <f t="shared" si="125"/>
        <v>0</v>
      </c>
      <c r="E419" s="237"/>
      <c r="F419" s="237">
        <f t="shared" si="125"/>
        <v>0</v>
      </c>
      <c r="G419" s="237">
        <f t="shared" si="125"/>
        <v>0</v>
      </c>
      <c r="H419" s="237">
        <f t="shared" si="125"/>
        <v>0</v>
      </c>
    </row>
    <row r="420" spans="1:8" s="2" customFormat="1" ht="15">
      <c r="A420" s="237">
        <f t="shared" ref="A420:H420" si="126">+A131</f>
        <v>0</v>
      </c>
      <c r="B420" s="237">
        <f t="shared" si="126"/>
        <v>0</v>
      </c>
      <c r="C420" s="237">
        <f t="shared" si="126"/>
        <v>0</v>
      </c>
      <c r="D420" s="237" t="str">
        <f t="shared" si="126"/>
        <v>סה"כ פרעון מלוות</v>
      </c>
      <c r="E420" s="237"/>
      <c r="F420" s="237">
        <f t="shared" si="126"/>
        <v>0</v>
      </c>
      <c r="G420" s="237">
        <f t="shared" si="126"/>
        <v>0</v>
      </c>
      <c r="H420" s="237">
        <f t="shared" si="126"/>
        <v>0</v>
      </c>
    </row>
    <row r="421" spans="1:8" s="2" customFormat="1" ht="15">
      <c r="A421" s="237">
        <f t="shared" ref="A421:H421" si="127">+A132</f>
        <v>0</v>
      </c>
      <c r="B421" s="237">
        <f t="shared" si="127"/>
        <v>0</v>
      </c>
      <c r="C421" s="237">
        <f t="shared" si="127"/>
        <v>0</v>
      </c>
      <c r="D421" s="237">
        <f t="shared" si="127"/>
        <v>0</v>
      </c>
      <c r="E421" s="237"/>
      <c r="F421" s="237">
        <f t="shared" si="127"/>
        <v>0</v>
      </c>
      <c r="G421" s="237">
        <f t="shared" si="127"/>
        <v>0</v>
      </c>
      <c r="H421" s="237">
        <f t="shared" si="127"/>
        <v>0</v>
      </c>
    </row>
    <row r="422" spans="1:8" s="2" customFormat="1" ht="15">
      <c r="A422" s="237" t="str">
        <f t="shared" ref="A422:H422" si="128">+A133</f>
        <v>הוצאות</v>
      </c>
      <c r="B422" s="237">
        <f t="shared" si="128"/>
        <v>71</v>
      </c>
      <c r="C422" s="237" t="str">
        <f t="shared" si="128"/>
        <v>שרותים מקומיים</v>
      </c>
      <c r="D422" s="237" t="str">
        <f t="shared" si="128"/>
        <v>תברואה</v>
      </c>
      <c r="E422" s="237"/>
      <c r="F422" s="237">
        <f t="shared" si="128"/>
        <v>0</v>
      </c>
      <c r="G422" s="237">
        <f t="shared" si="128"/>
        <v>0</v>
      </c>
      <c r="H422" s="237">
        <f t="shared" si="128"/>
        <v>0</v>
      </c>
    </row>
    <row r="423" spans="1:8" s="2" customFormat="1" ht="15">
      <c r="A423" s="237" t="str">
        <f t="shared" ref="A423:H423" si="129">+A134</f>
        <v>הוצאות</v>
      </c>
      <c r="B423" s="237">
        <f t="shared" si="129"/>
        <v>71</v>
      </c>
      <c r="C423" s="237">
        <f t="shared" si="129"/>
        <v>0</v>
      </c>
      <c r="D423" s="237">
        <f t="shared" si="129"/>
        <v>0</v>
      </c>
      <c r="E423" s="237"/>
      <c r="F423" s="237">
        <f t="shared" si="129"/>
        <v>0</v>
      </c>
      <c r="G423" s="237">
        <f t="shared" si="129"/>
        <v>0</v>
      </c>
      <c r="H423" s="237">
        <f t="shared" si="129"/>
        <v>0</v>
      </c>
    </row>
    <row r="424" spans="1:8" s="2" customFormat="1" ht="15">
      <c r="A424" s="237">
        <f t="shared" ref="A424:H424" si="130">+A135</f>
        <v>0</v>
      </c>
      <c r="B424" s="237">
        <f t="shared" si="130"/>
        <v>0</v>
      </c>
      <c r="C424" s="237">
        <f t="shared" si="130"/>
        <v>0</v>
      </c>
      <c r="D424" s="237" t="str">
        <f t="shared" si="130"/>
        <v>סה"כ תברואה</v>
      </c>
      <c r="E424" s="237"/>
      <c r="F424" s="237">
        <f t="shared" si="130"/>
        <v>0</v>
      </c>
      <c r="G424" s="237">
        <f t="shared" si="130"/>
        <v>0</v>
      </c>
      <c r="H424" s="237">
        <f t="shared" si="130"/>
        <v>0</v>
      </c>
    </row>
    <row r="425" spans="1:8" s="2" customFormat="1" ht="15">
      <c r="A425" s="237">
        <f t="shared" ref="A425:H425" si="131">+A136</f>
        <v>0</v>
      </c>
      <c r="B425" s="237">
        <f t="shared" si="131"/>
        <v>0</v>
      </c>
      <c r="C425" s="237">
        <f t="shared" si="131"/>
        <v>0</v>
      </c>
      <c r="D425" s="237">
        <f t="shared" si="131"/>
        <v>0</v>
      </c>
      <c r="E425" s="237"/>
      <c r="F425" s="237">
        <f t="shared" si="131"/>
        <v>0</v>
      </c>
      <c r="G425" s="237">
        <f t="shared" si="131"/>
        <v>0</v>
      </c>
      <c r="H425" s="237">
        <f t="shared" si="131"/>
        <v>0</v>
      </c>
    </row>
    <row r="426" spans="1:8" s="2" customFormat="1" ht="15">
      <c r="A426" s="237" t="str">
        <f t="shared" ref="A426:H426" si="132">+A137</f>
        <v>הוצאות</v>
      </c>
      <c r="B426" s="237">
        <f t="shared" si="132"/>
        <v>72</v>
      </c>
      <c r="C426" s="237">
        <f t="shared" si="132"/>
        <v>0</v>
      </c>
      <c r="D426" s="237" t="str">
        <f t="shared" si="132"/>
        <v>שמירה ובטחון</v>
      </c>
      <c r="E426" s="237"/>
      <c r="F426" s="237">
        <f t="shared" si="132"/>
        <v>0</v>
      </c>
      <c r="G426" s="237">
        <f t="shared" si="132"/>
        <v>0</v>
      </c>
      <c r="H426" s="237">
        <f t="shared" si="132"/>
        <v>0</v>
      </c>
    </row>
    <row r="427" spans="1:8" s="2" customFormat="1" ht="15">
      <c r="A427" s="237">
        <f t="shared" ref="A427:H427" si="133">+A138</f>
        <v>0</v>
      </c>
      <c r="B427" s="237">
        <f t="shared" si="133"/>
        <v>721</v>
      </c>
      <c r="C427" s="237">
        <f t="shared" si="133"/>
        <v>0</v>
      </c>
      <c r="D427" s="237" t="str">
        <f t="shared" si="133"/>
        <v>תאורת בטחון</v>
      </c>
      <c r="E427" s="237"/>
      <c r="F427" s="237">
        <f t="shared" si="133"/>
        <v>0</v>
      </c>
      <c r="G427" s="237">
        <f t="shared" si="133"/>
        <v>0</v>
      </c>
      <c r="H427" s="237">
        <f t="shared" si="133"/>
        <v>0</v>
      </c>
    </row>
    <row r="428" spans="1:8" s="2" customFormat="1" ht="15">
      <c r="A428" s="237">
        <f t="shared" ref="A428:H428" si="134">+A139</f>
        <v>0</v>
      </c>
      <c r="B428" s="237">
        <f t="shared" si="134"/>
        <v>722</v>
      </c>
      <c r="C428" s="237">
        <f t="shared" si="134"/>
        <v>0</v>
      </c>
      <c r="D428" s="237" t="str">
        <f t="shared" si="134"/>
        <v>הוצ' שמירה אחרות</v>
      </c>
      <c r="E428" s="237"/>
      <c r="F428" s="237">
        <f t="shared" si="134"/>
        <v>0</v>
      </c>
      <c r="G428" s="237">
        <f t="shared" si="134"/>
        <v>0</v>
      </c>
      <c r="H428" s="237">
        <f t="shared" si="134"/>
        <v>0</v>
      </c>
    </row>
    <row r="429" spans="1:8" s="2" customFormat="1" ht="15">
      <c r="A429" s="237">
        <f t="shared" ref="A429:H429" si="135">+A140</f>
        <v>0</v>
      </c>
      <c r="B429" s="237">
        <f t="shared" si="135"/>
        <v>0</v>
      </c>
      <c r="C429" s="237">
        <f t="shared" si="135"/>
        <v>0</v>
      </c>
      <c r="D429" s="237">
        <f t="shared" si="135"/>
        <v>0</v>
      </c>
      <c r="E429" s="237"/>
      <c r="F429" s="237">
        <f t="shared" si="135"/>
        <v>0</v>
      </c>
      <c r="G429" s="237">
        <f t="shared" si="135"/>
        <v>0</v>
      </c>
      <c r="H429" s="237">
        <f t="shared" si="135"/>
        <v>0</v>
      </c>
    </row>
    <row r="430" spans="1:8" s="2" customFormat="1" ht="15">
      <c r="A430" s="237">
        <f t="shared" ref="A430:H430" si="136">+A141</f>
        <v>0</v>
      </c>
      <c r="B430" s="237">
        <f t="shared" si="136"/>
        <v>0</v>
      </c>
      <c r="C430" s="237">
        <f t="shared" si="136"/>
        <v>0</v>
      </c>
      <c r="D430" s="237" t="str">
        <f t="shared" si="136"/>
        <v>סה"כ שמירה ובטחון</v>
      </c>
      <c r="E430" s="237"/>
      <c r="F430" s="237">
        <f t="shared" si="136"/>
        <v>0</v>
      </c>
      <c r="G430" s="237">
        <f t="shared" si="136"/>
        <v>0</v>
      </c>
      <c r="H430" s="237">
        <f t="shared" si="136"/>
        <v>0</v>
      </c>
    </row>
    <row r="431" spans="1:8" s="2" customFormat="1" ht="15">
      <c r="A431" s="237">
        <f t="shared" ref="A431:H431" si="137">+A142</f>
        <v>0</v>
      </c>
      <c r="B431" s="237">
        <f t="shared" si="137"/>
        <v>0</v>
      </c>
      <c r="C431" s="237">
        <f t="shared" si="137"/>
        <v>0</v>
      </c>
      <c r="D431" s="237">
        <f t="shared" si="137"/>
        <v>0</v>
      </c>
      <c r="E431" s="237"/>
      <c r="F431" s="237">
        <f t="shared" si="137"/>
        <v>0</v>
      </c>
      <c r="G431" s="237">
        <f t="shared" si="137"/>
        <v>0</v>
      </c>
      <c r="H431" s="237">
        <f t="shared" si="137"/>
        <v>0</v>
      </c>
    </row>
    <row r="432" spans="1:8" s="2" customFormat="1" ht="15">
      <c r="A432" s="237">
        <f t="shared" ref="A432:H432" si="138">+A143</f>
        <v>0</v>
      </c>
      <c r="B432" s="237">
        <f t="shared" si="138"/>
        <v>74</v>
      </c>
      <c r="C432" s="237">
        <f t="shared" si="138"/>
        <v>0</v>
      </c>
      <c r="D432" s="237" t="str">
        <f t="shared" si="138"/>
        <v>נכסים ציבוריים</v>
      </c>
      <c r="E432" s="237"/>
      <c r="F432" s="237">
        <f t="shared" si="138"/>
        <v>0</v>
      </c>
      <c r="G432" s="237">
        <f t="shared" si="138"/>
        <v>0</v>
      </c>
      <c r="H432" s="237">
        <f t="shared" si="138"/>
        <v>0</v>
      </c>
    </row>
    <row r="433" spans="1:8" s="2" customFormat="1" ht="15">
      <c r="A433" s="237" t="str">
        <f t="shared" ref="A433:H433" si="139">+A144</f>
        <v>הוצאות</v>
      </c>
      <c r="B433" s="237">
        <f t="shared" si="139"/>
        <v>742</v>
      </c>
      <c r="C433" s="237">
        <f t="shared" si="139"/>
        <v>0</v>
      </c>
      <c r="D433" s="237" t="str">
        <f t="shared" si="139"/>
        <v>כבישים פנימיים ומדרכות</v>
      </c>
      <c r="E433" s="237"/>
      <c r="F433" s="237">
        <f t="shared" si="139"/>
        <v>0</v>
      </c>
      <c r="G433" s="237">
        <f t="shared" si="139"/>
        <v>0</v>
      </c>
      <c r="H433" s="237">
        <f t="shared" si="139"/>
        <v>0</v>
      </c>
    </row>
    <row r="434" spans="1:8" s="2" customFormat="1" ht="15">
      <c r="A434" s="237" t="str">
        <f t="shared" ref="A434:H434" si="140">+A145</f>
        <v>הוצאות</v>
      </c>
      <c r="B434" s="237">
        <f t="shared" si="140"/>
        <v>743</v>
      </c>
      <c r="C434" s="237">
        <f t="shared" si="140"/>
        <v>0</v>
      </c>
      <c r="D434" s="237" t="str">
        <f t="shared" si="140"/>
        <v>תאורת רחובות</v>
      </c>
      <c r="E434" s="237"/>
      <c r="F434" s="237">
        <f t="shared" si="140"/>
        <v>0</v>
      </c>
      <c r="G434" s="237">
        <f t="shared" si="140"/>
        <v>0</v>
      </c>
      <c r="H434" s="237">
        <f t="shared" si="140"/>
        <v>0</v>
      </c>
    </row>
    <row r="435" spans="1:8" s="2" customFormat="1" ht="15">
      <c r="A435" s="237" t="str">
        <f t="shared" ref="A435:H435" si="141">+A146</f>
        <v>הוצאות</v>
      </c>
      <c r="B435" s="237">
        <f t="shared" si="141"/>
        <v>746</v>
      </c>
      <c r="C435" s="237">
        <f t="shared" si="141"/>
        <v>0</v>
      </c>
      <c r="D435" s="237" t="str">
        <f t="shared" si="141"/>
        <v>גינון</v>
      </c>
      <c r="E435" s="237"/>
      <c r="F435" s="237">
        <f t="shared" si="141"/>
        <v>0</v>
      </c>
      <c r="G435" s="237">
        <f t="shared" si="141"/>
        <v>0</v>
      </c>
      <c r="H435" s="237">
        <f t="shared" si="141"/>
        <v>0</v>
      </c>
    </row>
    <row r="436" spans="1:8" s="2" customFormat="1" ht="15">
      <c r="A436" s="237" t="str">
        <f t="shared" ref="A436:H436" si="142">+A147</f>
        <v>הוצאות</v>
      </c>
      <c r="B436" s="237">
        <f t="shared" si="142"/>
        <v>7464</v>
      </c>
      <c r="C436" s="237">
        <f t="shared" si="142"/>
        <v>0</v>
      </c>
      <c r="D436" s="237" t="str">
        <f t="shared" si="142"/>
        <v>ריהוט רחוב ומתקני משחקים</v>
      </c>
      <c r="E436" s="237"/>
      <c r="F436" s="237">
        <f t="shared" si="142"/>
        <v>0</v>
      </c>
      <c r="G436" s="237">
        <f t="shared" si="142"/>
        <v>0</v>
      </c>
      <c r="H436" s="237">
        <f t="shared" si="142"/>
        <v>0</v>
      </c>
    </row>
    <row r="437" spans="1:8" s="2" customFormat="1" ht="15">
      <c r="A437" s="237" t="str">
        <f t="shared" ref="A437:H437" si="143">+A148</f>
        <v>הוצאות</v>
      </c>
      <c r="B437" s="237">
        <f t="shared" si="143"/>
        <v>747</v>
      </c>
      <c r="C437" s="237">
        <f t="shared" si="143"/>
        <v>0</v>
      </c>
      <c r="D437" s="237" t="str">
        <f t="shared" si="143"/>
        <v>בריכות שחיה</v>
      </c>
      <c r="E437" s="237"/>
      <c r="F437" s="237">
        <f t="shared" si="143"/>
        <v>0</v>
      </c>
      <c r="G437" s="237">
        <f t="shared" si="143"/>
        <v>0</v>
      </c>
      <c r="H437" s="237">
        <f t="shared" si="143"/>
        <v>0</v>
      </c>
    </row>
    <row r="438" spans="1:8" s="2" customFormat="1" ht="15">
      <c r="A438" s="237" t="str">
        <f t="shared" ref="A438:H438" si="144">+A149</f>
        <v>הוצאות</v>
      </c>
      <c r="B438" s="237">
        <f t="shared" si="144"/>
        <v>748</v>
      </c>
      <c r="C438" s="237">
        <f t="shared" si="144"/>
        <v>0</v>
      </c>
      <c r="D438" s="237" t="str">
        <f t="shared" si="144"/>
        <v>בתי עלמין</v>
      </c>
      <c r="E438" s="237"/>
      <c r="F438" s="237">
        <f t="shared" si="144"/>
        <v>0</v>
      </c>
      <c r="G438" s="237">
        <f t="shared" si="144"/>
        <v>0</v>
      </c>
      <c r="H438" s="237">
        <f t="shared" si="144"/>
        <v>0</v>
      </c>
    </row>
    <row r="439" spans="1:8" s="2" customFormat="1" ht="15">
      <c r="A439" s="237" t="str">
        <f t="shared" ref="A439:H439" si="145">+A150</f>
        <v>הוצאות</v>
      </c>
      <c r="B439" s="237">
        <f t="shared" si="145"/>
        <v>749</v>
      </c>
      <c r="C439" s="237" t="str">
        <f t="shared" si="145"/>
        <v>***</v>
      </c>
      <c r="D439" s="237" t="str">
        <f t="shared" si="145"/>
        <v>נכסים ציבוריים אחרים</v>
      </c>
      <c r="E439" s="237"/>
      <c r="F439" s="237">
        <f t="shared" si="145"/>
        <v>0</v>
      </c>
      <c r="G439" s="237">
        <f t="shared" si="145"/>
        <v>0</v>
      </c>
      <c r="H439" s="237">
        <f t="shared" si="145"/>
        <v>0</v>
      </c>
    </row>
    <row r="440" spans="1:8" s="2" customFormat="1" ht="15">
      <c r="A440" s="237" t="str">
        <f t="shared" ref="A440:H440" si="146">+A151</f>
        <v>הוצאות</v>
      </c>
      <c r="B440" s="237">
        <f t="shared" si="146"/>
        <v>0</v>
      </c>
      <c r="C440" s="237">
        <f t="shared" si="146"/>
        <v>0</v>
      </c>
      <c r="D440" s="237">
        <f t="shared" si="146"/>
        <v>0</v>
      </c>
      <c r="E440" s="237"/>
      <c r="F440" s="237">
        <f t="shared" si="146"/>
        <v>0</v>
      </c>
      <c r="G440" s="237">
        <f t="shared" si="146"/>
        <v>0</v>
      </c>
      <c r="H440" s="237">
        <f t="shared" si="146"/>
        <v>0</v>
      </c>
    </row>
    <row r="441" spans="1:8" s="2" customFormat="1" ht="15">
      <c r="A441" s="237" t="str">
        <f t="shared" ref="A441:H441" si="147">+A152</f>
        <v>הוצאות</v>
      </c>
      <c r="B441" s="237">
        <f t="shared" si="147"/>
        <v>0</v>
      </c>
      <c r="C441" s="237">
        <f t="shared" si="147"/>
        <v>0</v>
      </c>
      <c r="D441" s="237">
        <f t="shared" si="147"/>
        <v>0</v>
      </c>
      <c r="E441" s="237"/>
      <c r="F441" s="237">
        <f t="shared" si="147"/>
        <v>0</v>
      </c>
      <c r="G441" s="237">
        <f t="shared" si="147"/>
        <v>0</v>
      </c>
      <c r="H441" s="237">
        <f t="shared" si="147"/>
        <v>0</v>
      </c>
    </row>
    <row r="442" spans="1:8" s="2" customFormat="1" ht="15">
      <c r="A442" s="237" t="str">
        <f t="shared" ref="A442:H442" si="148">+A153</f>
        <v>הוצאות</v>
      </c>
      <c r="B442" s="237">
        <f t="shared" si="148"/>
        <v>0</v>
      </c>
      <c r="C442" s="237">
        <f t="shared" si="148"/>
        <v>0</v>
      </c>
      <c r="D442" s="237">
        <f t="shared" si="148"/>
        <v>0</v>
      </c>
      <c r="E442" s="237"/>
      <c r="F442" s="237">
        <f t="shared" si="148"/>
        <v>0</v>
      </c>
      <c r="G442" s="237">
        <f t="shared" si="148"/>
        <v>0</v>
      </c>
      <c r="H442" s="237">
        <f t="shared" si="148"/>
        <v>0</v>
      </c>
    </row>
    <row r="443" spans="1:8" s="2" customFormat="1" ht="15">
      <c r="A443" s="237" t="str">
        <f t="shared" ref="A443:H443" si="149">+A154</f>
        <v>הוצאות</v>
      </c>
      <c r="B443" s="237">
        <f t="shared" si="149"/>
        <v>0</v>
      </c>
      <c r="C443" s="237">
        <f t="shared" si="149"/>
        <v>0</v>
      </c>
      <c r="D443" s="237">
        <f t="shared" si="149"/>
        <v>0</v>
      </c>
      <c r="E443" s="237"/>
      <c r="F443" s="237">
        <f t="shared" si="149"/>
        <v>0</v>
      </c>
      <c r="G443" s="237">
        <f t="shared" si="149"/>
        <v>0</v>
      </c>
      <c r="H443" s="237">
        <f t="shared" si="149"/>
        <v>0</v>
      </c>
    </row>
    <row r="444" spans="1:8" s="2" customFormat="1" ht="15">
      <c r="A444" s="237">
        <f t="shared" ref="A444:H444" si="150">+A155</f>
        <v>0</v>
      </c>
      <c r="B444" s="237">
        <f t="shared" si="150"/>
        <v>0</v>
      </c>
      <c r="C444" s="237">
        <f t="shared" si="150"/>
        <v>0</v>
      </c>
      <c r="D444" s="237" t="str">
        <f t="shared" si="150"/>
        <v>סה"כ נכסים ציבוריים</v>
      </c>
      <c r="E444" s="237"/>
      <c r="F444" s="237">
        <f t="shared" si="150"/>
        <v>0</v>
      </c>
      <c r="G444" s="237">
        <f t="shared" si="150"/>
        <v>0</v>
      </c>
      <c r="H444" s="237">
        <f t="shared" si="150"/>
        <v>0</v>
      </c>
    </row>
    <row r="445" spans="1:8" s="2" customFormat="1" ht="15">
      <c r="A445" s="237">
        <f t="shared" ref="A445:H445" si="151">+A156</f>
        <v>0</v>
      </c>
      <c r="B445" s="237">
        <f t="shared" si="151"/>
        <v>0</v>
      </c>
      <c r="C445" s="237">
        <f t="shared" si="151"/>
        <v>0</v>
      </c>
      <c r="D445" s="237">
        <f t="shared" si="151"/>
        <v>0</v>
      </c>
      <c r="E445" s="237"/>
      <c r="F445" s="237">
        <f t="shared" si="151"/>
        <v>0</v>
      </c>
      <c r="G445" s="237">
        <f t="shared" si="151"/>
        <v>0</v>
      </c>
      <c r="H445" s="237">
        <f t="shared" si="151"/>
        <v>0</v>
      </c>
    </row>
    <row r="446" spans="1:8" ht="15">
      <c r="A446" s="237" t="str">
        <f t="shared" ref="A446:H446" si="152">+A157</f>
        <v>הוצאות</v>
      </c>
      <c r="B446" s="237">
        <f t="shared" si="152"/>
        <v>75</v>
      </c>
      <c r="C446" s="237">
        <f t="shared" si="152"/>
        <v>0</v>
      </c>
      <c r="D446" s="237" t="str">
        <f t="shared" si="152"/>
        <v>חגיגות, מבצעים וארועים</v>
      </c>
      <c r="E446" s="237"/>
      <c r="F446" s="237">
        <f t="shared" si="152"/>
        <v>0</v>
      </c>
      <c r="G446" s="237">
        <f t="shared" si="152"/>
        <v>0</v>
      </c>
      <c r="H446" s="237">
        <f t="shared" si="152"/>
        <v>0</v>
      </c>
    </row>
    <row r="447" spans="1:8" ht="15">
      <c r="A447" s="237" t="str">
        <f t="shared" ref="A447:H447" si="153">+A158</f>
        <v>הוצאות</v>
      </c>
      <c r="B447" s="237">
        <f t="shared" si="153"/>
        <v>75</v>
      </c>
      <c r="C447" s="237">
        <f t="shared" si="153"/>
        <v>0</v>
      </c>
      <c r="D447" s="237">
        <f t="shared" si="153"/>
        <v>0</v>
      </c>
      <c r="E447" s="237"/>
      <c r="F447" s="237">
        <f t="shared" si="153"/>
        <v>0</v>
      </c>
      <c r="G447" s="237">
        <f t="shared" si="153"/>
        <v>0</v>
      </c>
      <c r="H447" s="237">
        <f t="shared" si="153"/>
        <v>0</v>
      </c>
    </row>
    <row r="448" spans="1:8" ht="15">
      <c r="A448" s="237" t="str">
        <f t="shared" ref="A448:H448" si="154">+A159</f>
        <v>הוצאות</v>
      </c>
      <c r="B448" s="237">
        <f t="shared" si="154"/>
        <v>75</v>
      </c>
      <c r="C448" s="237">
        <f t="shared" si="154"/>
        <v>0</v>
      </c>
      <c r="D448" s="237">
        <f t="shared" si="154"/>
        <v>0</v>
      </c>
      <c r="E448" s="237"/>
      <c r="F448" s="237">
        <f t="shared" si="154"/>
        <v>0</v>
      </c>
      <c r="G448" s="237">
        <f t="shared" si="154"/>
        <v>0</v>
      </c>
      <c r="H448" s="237">
        <f t="shared" si="154"/>
        <v>0</v>
      </c>
    </row>
    <row r="449" spans="1:8" ht="15">
      <c r="A449" s="237" t="str">
        <f t="shared" ref="A449:H449" si="155">+A160</f>
        <v>הוצאות</v>
      </c>
      <c r="B449" s="237">
        <f t="shared" si="155"/>
        <v>75</v>
      </c>
      <c r="C449" s="237">
        <f t="shared" si="155"/>
        <v>0</v>
      </c>
      <c r="D449" s="237">
        <f t="shared" si="155"/>
        <v>0</v>
      </c>
      <c r="E449" s="237"/>
      <c r="F449" s="237">
        <f t="shared" si="155"/>
        <v>0</v>
      </c>
      <c r="G449" s="237">
        <f t="shared" si="155"/>
        <v>0</v>
      </c>
      <c r="H449" s="237">
        <f t="shared" si="155"/>
        <v>0</v>
      </c>
    </row>
    <row r="450" spans="1:8" ht="15">
      <c r="A450" s="237">
        <f t="shared" ref="A450:H450" si="156">+A161</f>
        <v>0</v>
      </c>
      <c r="B450" s="237">
        <f t="shared" si="156"/>
        <v>0</v>
      </c>
      <c r="C450" s="237">
        <f t="shared" si="156"/>
        <v>0</v>
      </c>
      <c r="D450" s="237" t="str">
        <f t="shared" si="156"/>
        <v>סה"כ חגיגות, מבצעים וארועים</v>
      </c>
      <c r="E450" s="237"/>
      <c r="F450" s="237">
        <f t="shared" si="156"/>
        <v>0</v>
      </c>
      <c r="G450" s="237">
        <f t="shared" si="156"/>
        <v>0</v>
      </c>
      <c r="H450" s="237">
        <f t="shared" si="156"/>
        <v>0</v>
      </c>
    </row>
    <row r="451" spans="1:8" ht="15">
      <c r="A451" s="237">
        <f t="shared" ref="A451:H451" si="157">+A162</f>
        <v>0</v>
      </c>
      <c r="B451" s="237">
        <f t="shared" si="157"/>
        <v>0</v>
      </c>
      <c r="C451" s="237">
        <f t="shared" si="157"/>
        <v>0</v>
      </c>
      <c r="D451" s="237">
        <f t="shared" si="157"/>
        <v>0</v>
      </c>
      <c r="E451" s="237"/>
      <c r="F451" s="237">
        <f t="shared" si="157"/>
        <v>0</v>
      </c>
      <c r="G451" s="237">
        <f t="shared" si="157"/>
        <v>0</v>
      </c>
      <c r="H451" s="237">
        <f t="shared" si="157"/>
        <v>0</v>
      </c>
    </row>
    <row r="452" spans="1:8" ht="15">
      <c r="A452" s="237" t="str">
        <f t="shared" ref="A452:H452" si="158">+A163</f>
        <v>הוצאות</v>
      </c>
      <c r="B452" s="237">
        <f t="shared" si="158"/>
        <v>81</v>
      </c>
      <c r="C452" s="237" t="str">
        <f t="shared" si="158"/>
        <v>שרותים ממלכתיים</v>
      </c>
      <c r="D452" s="237" t="str">
        <f t="shared" si="158"/>
        <v>חינוך</v>
      </c>
      <c r="E452" s="237"/>
      <c r="F452" s="237">
        <f t="shared" si="158"/>
        <v>0</v>
      </c>
      <c r="G452" s="237">
        <f t="shared" si="158"/>
        <v>0</v>
      </c>
      <c r="H452" s="237">
        <f t="shared" si="158"/>
        <v>0</v>
      </c>
    </row>
    <row r="453" spans="1:8" ht="15">
      <c r="A453" s="237" t="str">
        <f t="shared" ref="A453:H453" si="159">+A164</f>
        <v>הוצאות</v>
      </c>
      <c r="B453" s="237">
        <f t="shared" si="159"/>
        <v>8122</v>
      </c>
      <c r="C453" s="237">
        <f t="shared" si="159"/>
        <v>0</v>
      </c>
      <c r="D453" s="237" t="str">
        <f t="shared" si="159"/>
        <v>גני ילדים גיל חובה</v>
      </c>
      <c r="E453" s="237"/>
      <c r="F453" s="237">
        <f t="shared" si="159"/>
        <v>0</v>
      </c>
      <c r="G453" s="237">
        <f t="shared" si="159"/>
        <v>0</v>
      </c>
      <c r="H453" s="237">
        <f t="shared" si="159"/>
        <v>0</v>
      </c>
    </row>
    <row r="454" spans="1:8" ht="15">
      <c r="A454" s="237" t="str">
        <f t="shared" ref="A454:H454" si="160">+A165</f>
        <v>הוצאות</v>
      </c>
      <c r="B454" s="237">
        <f t="shared" si="160"/>
        <v>8123</v>
      </c>
      <c r="C454" s="237">
        <f t="shared" si="160"/>
        <v>0</v>
      </c>
      <c r="D454" s="237" t="str">
        <f t="shared" si="160"/>
        <v>גני ילדים טרום חובה</v>
      </c>
      <c r="E454" s="237"/>
      <c r="F454" s="237">
        <f t="shared" si="160"/>
        <v>0</v>
      </c>
      <c r="G454" s="237">
        <f t="shared" si="160"/>
        <v>0</v>
      </c>
      <c r="H454" s="237">
        <f t="shared" si="160"/>
        <v>0</v>
      </c>
    </row>
    <row r="455" spans="1:8" ht="15">
      <c r="A455" s="237" t="str">
        <f t="shared" ref="A455:H455" si="161">+A166</f>
        <v>הוצאות</v>
      </c>
      <c r="B455" s="237">
        <f t="shared" si="161"/>
        <v>8124</v>
      </c>
      <c r="C455" s="237">
        <f t="shared" si="161"/>
        <v>0</v>
      </c>
      <c r="D455" s="237" t="str">
        <f t="shared" si="161"/>
        <v>מעונות ופעוטונים</v>
      </c>
      <c r="E455" s="237"/>
      <c r="F455" s="237">
        <f t="shared" si="161"/>
        <v>0</v>
      </c>
      <c r="G455" s="237">
        <f t="shared" si="161"/>
        <v>0</v>
      </c>
      <c r="H455" s="237">
        <f t="shared" si="161"/>
        <v>0</v>
      </c>
    </row>
    <row r="456" spans="1:8" ht="15">
      <c r="A456" s="237" t="str">
        <f t="shared" ref="A456:H456" si="162">+A167</f>
        <v>הוצאות</v>
      </c>
      <c r="B456" s="237">
        <f t="shared" si="162"/>
        <v>8125</v>
      </c>
      <c r="C456" s="237">
        <f t="shared" si="162"/>
        <v>0</v>
      </c>
      <c r="D456" s="237" t="str">
        <f t="shared" si="162"/>
        <v>צהרונים</v>
      </c>
      <c r="E456" s="237"/>
      <c r="F456" s="237">
        <f t="shared" si="162"/>
        <v>0</v>
      </c>
      <c r="G456" s="237">
        <f t="shared" si="162"/>
        <v>0</v>
      </c>
      <c r="H456" s="237">
        <f t="shared" si="162"/>
        <v>0</v>
      </c>
    </row>
    <row r="457" spans="1:8" ht="15">
      <c r="A457" s="237" t="str">
        <f t="shared" ref="A457:H457" si="163">+A168</f>
        <v>הוצאות</v>
      </c>
      <c r="B457" s="237">
        <f t="shared" si="163"/>
        <v>8132</v>
      </c>
      <c r="C457" s="237">
        <f t="shared" si="163"/>
        <v>0</v>
      </c>
      <c r="D457" s="237" t="str">
        <f t="shared" si="163"/>
        <v>חינוך יסודי</v>
      </c>
      <c r="E457" s="237"/>
      <c r="F457" s="237">
        <f t="shared" si="163"/>
        <v>0</v>
      </c>
      <c r="G457" s="237">
        <f t="shared" si="163"/>
        <v>0</v>
      </c>
      <c r="H457" s="237">
        <f t="shared" si="163"/>
        <v>0</v>
      </c>
    </row>
    <row r="458" spans="1:8" ht="15">
      <c r="A458" s="237" t="str">
        <f t="shared" ref="A458:H458" si="164">+A169</f>
        <v>הוצאות</v>
      </c>
      <c r="B458" s="237">
        <f t="shared" si="164"/>
        <v>8134</v>
      </c>
      <c r="C458" s="237">
        <f t="shared" si="164"/>
        <v>0</v>
      </c>
      <c r="D458" s="237" t="str">
        <f t="shared" si="164"/>
        <v xml:space="preserve">חוגים </v>
      </c>
      <c r="E458" s="237"/>
      <c r="F458" s="237">
        <f t="shared" si="164"/>
        <v>0</v>
      </c>
      <c r="G458" s="237">
        <f t="shared" si="164"/>
        <v>0</v>
      </c>
      <c r="H458" s="237">
        <f t="shared" si="164"/>
        <v>0</v>
      </c>
    </row>
    <row r="459" spans="1:8" ht="15">
      <c r="A459" s="237" t="str">
        <f t="shared" ref="A459:H459" si="165">+A170</f>
        <v>הוצאות</v>
      </c>
      <c r="B459" s="237">
        <f t="shared" si="165"/>
        <v>8135</v>
      </c>
      <c r="C459" s="237">
        <f t="shared" si="165"/>
        <v>0</v>
      </c>
      <c r="D459" s="237" t="str">
        <f t="shared" si="165"/>
        <v>תלמוד תורה</v>
      </c>
      <c r="E459" s="237"/>
      <c r="F459" s="237">
        <f t="shared" si="165"/>
        <v>0</v>
      </c>
      <c r="G459" s="237">
        <f t="shared" si="165"/>
        <v>0</v>
      </c>
      <c r="H459" s="237">
        <f t="shared" si="165"/>
        <v>0</v>
      </c>
    </row>
    <row r="460" spans="1:8" ht="15">
      <c r="A460" s="237" t="str">
        <f t="shared" ref="A460:H460" si="166">+A171</f>
        <v>הוצאות</v>
      </c>
      <c r="B460" s="237">
        <f t="shared" si="166"/>
        <v>8138</v>
      </c>
      <c r="C460" s="237">
        <f t="shared" si="166"/>
        <v>0</v>
      </c>
      <c r="D460" s="237" t="str">
        <f t="shared" si="166"/>
        <v xml:space="preserve">קייטנות </v>
      </c>
      <c r="E460" s="237"/>
      <c r="F460" s="237">
        <f t="shared" si="166"/>
        <v>0</v>
      </c>
      <c r="G460" s="237">
        <f t="shared" si="166"/>
        <v>0</v>
      </c>
      <c r="H460" s="237">
        <f t="shared" si="166"/>
        <v>0</v>
      </c>
    </row>
    <row r="461" spans="1:8" ht="15">
      <c r="A461" s="237" t="str">
        <f t="shared" ref="A461:H461" si="167">+A172</f>
        <v>הוצאות</v>
      </c>
      <c r="B461" s="237">
        <f t="shared" si="167"/>
        <v>814</v>
      </c>
      <c r="C461" s="237">
        <f t="shared" si="167"/>
        <v>0</v>
      </c>
      <c r="D461" s="237" t="str">
        <f t="shared" si="167"/>
        <v>חטיבות ביניים</v>
      </c>
      <c r="E461" s="237"/>
      <c r="F461" s="237">
        <f t="shared" si="167"/>
        <v>0</v>
      </c>
      <c r="G461" s="237">
        <f t="shared" si="167"/>
        <v>0</v>
      </c>
      <c r="H461" s="237">
        <f t="shared" si="167"/>
        <v>0</v>
      </c>
    </row>
    <row r="462" spans="1:8" ht="15">
      <c r="A462" s="237" t="str">
        <f t="shared" ref="A462:H462" si="168">+A173</f>
        <v>הוצאות</v>
      </c>
      <c r="B462" s="237">
        <f t="shared" si="168"/>
        <v>0</v>
      </c>
      <c r="C462" s="237" t="str">
        <f t="shared" si="168"/>
        <v>***</v>
      </c>
      <c r="D462" s="237">
        <f t="shared" si="168"/>
        <v>0</v>
      </c>
      <c r="E462" s="237"/>
      <c r="F462" s="237">
        <f t="shared" si="168"/>
        <v>0</v>
      </c>
      <c r="G462" s="237">
        <f t="shared" si="168"/>
        <v>0</v>
      </c>
      <c r="H462" s="237">
        <f t="shared" si="168"/>
        <v>0</v>
      </c>
    </row>
    <row r="463" spans="1:8" ht="15">
      <c r="A463" s="237" t="str">
        <f t="shared" ref="A463:H463" si="169">+A174</f>
        <v>הוצאות</v>
      </c>
      <c r="B463" s="237">
        <f t="shared" si="169"/>
        <v>0</v>
      </c>
      <c r="C463" s="237">
        <f t="shared" si="169"/>
        <v>0</v>
      </c>
      <c r="D463" s="237">
        <f t="shared" si="169"/>
        <v>0</v>
      </c>
      <c r="E463" s="237"/>
      <c r="F463" s="237">
        <f t="shared" si="169"/>
        <v>0</v>
      </c>
      <c r="G463" s="237">
        <f t="shared" si="169"/>
        <v>0</v>
      </c>
      <c r="H463" s="237">
        <f t="shared" si="169"/>
        <v>0</v>
      </c>
    </row>
    <row r="464" spans="1:8" ht="15">
      <c r="A464" s="237" t="str">
        <f t="shared" ref="A464:H464" si="170">+A175</f>
        <v>הוצאות</v>
      </c>
      <c r="B464" s="237">
        <f t="shared" si="170"/>
        <v>0</v>
      </c>
      <c r="C464" s="237">
        <f t="shared" si="170"/>
        <v>0</v>
      </c>
      <c r="D464" s="237">
        <f t="shared" si="170"/>
        <v>0</v>
      </c>
      <c r="E464" s="237"/>
      <c r="F464" s="237">
        <f t="shared" si="170"/>
        <v>0</v>
      </c>
      <c r="G464" s="237">
        <f t="shared" si="170"/>
        <v>0</v>
      </c>
      <c r="H464" s="237">
        <f t="shared" si="170"/>
        <v>0</v>
      </c>
    </row>
    <row r="465" spans="1:8" ht="15">
      <c r="A465" s="237" t="str">
        <f t="shared" ref="A465:H465" si="171">+A176</f>
        <v>הוצאות</v>
      </c>
      <c r="B465" s="237">
        <f t="shared" si="171"/>
        <v>0</v>
      </c>
      <c r="C465" s="237">
        <f t="shared" si="171"/>
        <v>0</v>
      </c>
      <c r="D465" s="237">
        <f t="shared" si="171"/>
        <v>0</v>
      </c>
      <c r="E465" s="237"/>
      <c r="F465" s="237">
        <f t="shared" si="171"/>
        <v>0</v>
      </c>
      <c r="G465" s="237">
        <f t="shared" si="171"/>
        <v>0</v>
      </c>
      <c r="H465" s="237">
        <f t="shared" si="171"/>
        <v>0</v>
      </c>
    </row>
    <row r="466" spans="1:8" ht="15">
      <c r="A466" s="237" t="str">
        <f t="shared" ref="A466:H466" si="172">+A177</f>
        <v>הוצאות</v>
      </c>
      <c r="B466" s="237">
        <f t="shared" si="172"/>
        <v>0</v>
      </c>
      <c r="C466" s="237">
        <f t="shared" si="172"/>
        <v>0</v>
      </c>
      <c r="D466" s="237">
        <f t="shared" si="172"/>
        <v>0</v>
      </c>
      <c r="E466" s="237"/>
      <c r="F466" s="237">
        <f t="shared" si="172"/>
        <v>0</v>
      </c>
      <c r="G466" s="237">
        <f t="shared" si="172"/>
        <v>0</v>
      </c>
      <c r="H466" s="237">
        <f t="shared" si="172"/>
        <v>0</v>
      </c>
    </row>
    <row r="467" spans="1:8" ht="15">
      <c r="A467" s="237">
        <f t="shared" ref="A467:H467" si="173">+A178</f>
        <v>0</v>
      </c>
      <c r="B467" s="237">
        <f t="shared" si="173"/>
        <v>0</v>
      </c>
      <c r="C467" s="237">
        <f t="shared" si="173"/>
        <v>0</v>
      </c>
      <c r="D467" s="237" t="str">
        <f t="shared" si="173"/>
        <v>סה"כ חינוך</v>
      </c>
      <c r="E467" s="237"/>
      <c r="F467" s="237">
        <f t="shared" si="173"/>
        <v>0</v>
      </c>
      <c r="G467" s="237">
        <f t="shared" si="173"/>
        <v>0</v>
      </c>
      <c r="H467" s="237">
        <f t="shared" si="173"/>
        <v>0</v>
      </c>
    </row>
    <row r="468" spans="1:8" ht="15">
      <c r="A468" s="237">
        <f t="shared" ref="A468:H468" si="174">+A179</f>
        <v>0</v>
      </c>
      <c r="B468" s="237">
        <f t="shared" si="174"/>
        <v>0</v>
      </c>
      <c r="C468" s="237">
        <f t="shared" si="174"/>
        <v>0</v>
      </c>
      <c r="D468" s="237">
        <f t="shared" si="174"/>
        <v>0</v>
      </c>
      <c r="E468" s="237"/>
      <c r="F468" s="237">
        <f t="shared" si="174"/>
        <v>0</v>
      </c>
      <c r="G468" s="237">
        <f t="shared" si="174"/>
        <v>0</v>
      </c>
      <c r="H468" s="237">
        <f t="shared" si="174"/>
        <v>0</v>
      </c>
    </row>
    <row r="469" spans="1:8" ht="15">
      <c r="A469" s="237" t="str">
        <f t="shared" ref="A469:H469" si="175">+A180</f>
        <v>הוצאות</v>
      </c>
      <c r="B469" s="237">
        <f t="shared" si="175"/>
        <v>82</v>
      </c>
      <c r="C469" s="237">
        <f t="shared" si="175"/>
        <v>0</v>
      </c>
      <c r="D469" s="237" t="str">
        <f t="shared" si="175"/>
        <v>תרבות</v>
      </c>
      <c r="E469" s="237"/>
      <c r="F469" s="237">
        <f t="shared" si="175"/>
        <v>0</v>
      </c>
      <c r="G469" s="237">
        <f t="shared" si="175"/>
        <v>0</v>
      </c>
      <c r="H469" s="237">
        <f t="shared" si="175"/>
        <v>0</v>
      </c>
    </row>
    <row r="470" spans="1:8" ht="15">
      <c r="A470" s="237" t="str">
        <f t="shared" ref="A470:H470" si="176">+A181</f>
        <v>הוצאות</v>
      </c>
      <c r="B470" s="237">
        <f t="shared" si="176"/>
        <v>823</v>
      </c>
      <c r="C470" s="237">
        <f t="shared" si="176"/>
        <v>0</v>
      </c>
      <c r="D470" s="237" t="str">
        <f t="shared" si="176"/>
        <v xml:space="preserve">ספריות </v>
      </c>
      <c r="E470" s="237"/>
      <c r="F470" s="237">
        <f t="shared" si="176"/>
        <v>0</v>
      </c>
      <c r="G470" s="237">
        <f t="shared" si="176"/>
        <v>0</v>
      </c>
      <c r="H470" s="237">
        <f t="shared" si="176"/>
        <v>0</v>
      </c>
    </row>
    <row r="471" spans="1:8" ht="15">
      <c r="A471" s="237" t="str">
        <f t="shared" ref="A471:H471" si="177">+A182</f>
        <v>הוצאות</v>
      </c>
      <c r="B471" s="237">
        <f t="shared" si="177"/>
        <v>824</v>
      </c>
      <c r="C471" s="237">
        <f t="shared" si="177"/>
        <v>0</v>
      </c>
      <c r="D471" s="237" t="str">
        <f t="shared" si="177"/>
        <v>מתנ"סים/מועדון</v>
      </c>
      <c r="E471" s="237"/>
      <c r="F471" s="237">
        <f t="shared" si="177"/>
        <v>0</v>
      </c>
      <c r="G471" s="237">
        <f t="shared" si="177"/>
        <v>0</v>
      </c>
      <c r="H471" s="237">
        <f t="shared" si="177"/>
        <v>0</v>
      </c>
    </row>
    <row r="472" spans="1:8" ht="15">
      <c r="A472" s="237" t="str">
        <f t="shared" ref="A472:H472" si="178">+A183</f>
        <v>הוצאות</v>
      </c>
      <c r="B472" s="237">
        <f t="shared" si="178"/>
        <v>825</v>
      </c>
      <c r="C472" s="237">
        <f t="shared" si="178"/>
        <v>0</v>
      </c>
      <c r="D472" s="237" t="str">
        <f t="shared" si="178"/>
        <v>מוסיקה/תזמורת</v>
      </c>
      <c r="E472" s="237"/>
      <c r="F472" s="237">
        <f t="shared" si="178"/>
        <v>0</v>
      </c>
      <c r="G472" s="237">
        <f t="shared" si="178"/>
        <v>0</v>
      </c>
      <c r="H472" s="237">
        <f t="shared" si="178"/>
        <v>0</v>
      </c>
    </row>
    <row r="473" spans="1:8" ht="15">
      <c r="A473" s="237" t="str">
        <f t="shared" ref="A473:H473" si="179">+A184</f>
        <v>הוצאות</v>
      </c>
      <c r="B473" s="237">
        <f t="shared" si="179"/>
        <v>8254</v>
      </c>
      <c r="C473" s="237">
        <f t="shared" si="179"/>
        <v>0</v>
      </c>
      <c r="D473" s="237" t="str">
        <f t="shared" si="179"/>
        <v xml:space="preserve">מקהלה </v>
      </c>
      <c r="E473" s="237"/>
      <c r="F473" s="237">
        <f t="shared" si="179"/>
        <v>0</v>
      </c>
      <c r="G473" s="237">
        <f t="shared" si="179"/>
        <v>0</v>
      </c>
      <c r="H473" s="237">
        <f t="shared" si="179"/>
        <v>0</v>
      </c>
    </row>
    <row r="474" spans="1:8" ht="15">
      <c r="A474" s="237" t="str">
        <f t="shared" ref="A474:H474" si="180">+A185</f>
        <v>הוצאות</v>
      </c>
      <c r="B474" s="237">
        <f t="shared" si="180"/>
        <v>827</v>
      </c>
      <c r="C474" s="237">
        <f t="shared" si="180"/>
        <v>0</v>
      </c>
      <c r="D474" s="237" t="str">
        <f t="shared" si="180"/>
        <v>תרבות תורנית</v>
      </c>
      <c r="E474" s="237"/>
      <c r="F474" s="237">
        <f t="shared" si="180"/>
        <v>0</v>
      </c>
      <c r="G474" s="237">
        <f t="shared" si="180"/>
        <v>0</v>
      </c>
      <c r="H474" s="237">
        <f t="shared" si="180"/>
        <v>0</v>
      </c>
    </row>
    <row r="475" spans="1:8" ht="15">
      <c r="A475" s="237" t="str">
        <f t="shared" ref="A475:H475" si="181">+A186</f>
        <v>הוצאות</v>
      </c>
      <c r="B475" s="237">
        <f t="shared" si="181"/>
        <v>8283</v>
      </c>
      <c r="C475" s="237">
        <f t="shared" si="181"/>
        <v>0</v>
      </c>
      <c r="D475" s="237" t="str">
        <f t="shared" si="181"/>
        <v>חוגי נוער</v>
      </c>
      <c r="E475" s="237"/>
      <c r="F475" s="237">
        <f t="shared" si="181"/>
        <v>0</v>
      </c>
      <c r="G475" s="237">
        <f t="shared" si="181"/>
        <v>0</v>
      </c>
      <c r="H475" s="237">
        <f t="shared" si="181"/>
        <v>0</v>
      </c>
    </row>
    <row r="476" spans="1:8" ht="15">
      <c r="A476" s="237" t="str">
        <f t="shared" ref="A476:H476" si="182">+A187</f>
        <v>הוצאות</v>
      </c>
      <c r="B476" s="237">
        <f t="shared" si="182"/>
        <v>8284</v>
      </c>
      <c r="C476" s="237">
        <f t="shared" si="182"/>
        <v>0</v>
      </c>
      <c r="D476" s="237" t="str">
        <f t="shared" si="182"/>
        <v>קיטנות נוער</v>
      </c>
      <c r="E476" s="237"/>
      <c r="F476" s="237">
        <f t="shared" si="182"/>
        <v>0</v>
      </c>
      <c r="G476" s="237">
        <f t="shared" si="182"/>
        <v>0</v>
      </c>
      <c r="H476" s="237">
        <f t="shared" si="182"/>
        <v>0</v>
      </c>
    </row>
    <row r="477" spans="1:8" ht="15">
      <c r="A477" s="237" t="str">
        <f t="shared" ref="A477:H477" si="183">+A188</f>
        <v>הוצאות</v>
      </c>
      <c r="B477" s="237">
        <f t="shared" si="183"/>
        <v>8289</v>
      </c>
      <c r="C477" s="237">
        <f t="shared" si="183"/>
        <v>0</v>
      </c>
      <c r="D477" s="237" t="str">
        <f t="shared" si="183"/>
        <v>תנועות נוער</v>
      </c>
      <c r="E477" s="237"/>
      <c r="F477" s="237">
        <f t="shared" si="183"/>
        <v>0</v>
      </c>
      <c r="G477" s="237">
        <f t="shared" si="183"/>
        <v>0</v>
      </c>
      <c r="H477" s="237">
        <f t="shared" si="183"/>
        <v>0</v>
      </c>
    </row>
    <row r="478" spans="1:8" ht="15">
      <c r="A478" s="237" t="str">
        <f t="shared" ref="A478:H478" si="184">+A189</f>
        <v>הוצאות</v>
      </c>
      <c r="B478" s="237">
        <f t="shared" si="184"/>
        <v>829</v>
      </c>
      <c r="C478" s="237">
        <f t="shared" si="184"/>
        <v>0</v>
      </c>
      <c r="D478" s="237" t="str">
        <f t="shared" si="184"/>
        <v>מתקני ופעולת ספורט</v>
      </c>
      <c r="E478" s="237"/>
      <c r="F478" s="237">
        <f t="shared" si="184"/>
        <v>0</v>
      </c>
      <c r="G478" s="237">
        <f t="shared" si="184"/>
        <v>0</v>
      </c>
      <c r="H478" s="237">
        <f t="shared" si="184"/>
        <v>0</v>
      </c>
    </row>
    <row r="479" spans="1:8" ht="15">
      <c r="A479" s="237" t="str">
        <f t="shared" ref="A479:H479" si="185">+A190</f>
        <v>הוצאות</v>
      </c>
      <c r="B479" s="237">
        <f t="shared" si="185"/>
        <v>0</v>
      </c>
      <c r="C479" s="237" t="str">
        <f t="shared" si="185"/>
        <v>***</v>
      </c>
      <c r="D479" s="237">
        <f t="shared" si="185"/>
        <v>0</v>
      </c>
      <c r="E479" s="237"/>
      <c r="F479" s="237">
        <f t="shared" si="185"/>
        <v>0</v>
      </c>
      <c r="G479" s="237">
        <f t="shared" si="185"/>
        <v>0</v>
      </c>
      <c r="H479" s="237">
        <f t="shared" si="185"/>
        <v>0</v>
      </c>
    </row>
    <row r="480" spans="1:8" ht="15">
      <c r="A480" s="237" t="str">
        <f t="shared" ref="A480:H480" si="186">+A191</f>
        <v>הוצאות</v>
      </c>
      <c r="B480" s="237">
        <f t="shared" si="186"/>
        <v>0</v>
      </c>
      <c r="C480" s="237">
        <f t="shared" si="186"/>
        <v>0</v>
      </c>
      <c r="D480" s="237">
        <f t="shared" si="186"/>
        <v>0</v>
      </c>
      <c r="E480" s="237"/>
      <c r="F480" s="237">
        <f t="shared" si="186"/>
        <v>0</v>
      </c>
      <c r="G480" s="237">
        <f t="shared" si="186"/>
        <v>0</v>
      </c>
      <c r="H480" s="237">
        <f t="shared" si="186"/>
        <v>0</v>
      </c>
    </row>
    <row r="481" spans="1:8" ht="15">
      <c r="A481" s="237" t="str">
        <f t="shared" ref="A481:H481" si="187">+A192</f>
        <v>הוצאות</v>
      </c>
      <c r="B481" s="237">
        <f t="shared" si="187"/>
        <v>0</v>
      </c>
      <c r="C481" s="237">
        <f t="shared" si="187"/>
        <v>0</v>
      </c>
      <c r="D481" s="237">
        <f t="shared" si="187"/>
        <v>0</v>
      </c>
      <c r="E481" s="237"/>
      <c r="F481" s="237">
        <f t="shared" si="187"/>
        <v>0</v>
      </c>
      <c r="G481" s="237">
        <f t="shared" si="187"/>
        <v>0</v>
      </c>
      <c r="H481" s="237">
        <f t="shared" si="187"/>
        <v>0</v>
      </c>
    </row>
    <row r="482" spans="1:8" ht="15">
      <c r="A482" s="237" t="str">
        <f t="shared" ref="A482:H482" si="188">+A193</f>
        <v>הוצאות</v>
      </c>
      <c r="B482" s="237">
        <f t="shared" si="188"/>
        <v>0</v>
      </c>
      <c r="C482" s="237">
        <f t="shared" si="188"/>
        <v>0</v>
      </c>
      <c r="D482" s="237">
        <f t="shared" si="188"/>
        <v>0</v>
      </c>
      <c r="E482" s="237"/>
      <c r="F482" s="237">
        <f t="shared" si="188"/>
        <v>0</v>
      </c>
      <c r="G482" s="237">
        <f t="shared" si="188"/>
        <v>0</v>
      </c>
      <c r="H482" s="237">
        <f t="shared" si="188"/>
        <v>0</v>
      </c>
    </row>
    <row r="483" spans="1:8" ht="15">
      <c r="A483" s="237" t="str">
        <f t="shared" ref="A483:H483" si="189">+A194</f>
        <v>הוצאות</v>
      </c>
      <c r="B483" s="237">
        <f t="shared" si="189"/>
        <v>0</v>
      </c>
      <c r="C483" s="237">
        <f t="shared" si="189"/>
        <v>0</v>
      </c>
      <c r="D483" s="237">
        <f t="shared" si="189"/>
        <v>0</v>
      </c>
      <c r="E483" s="237"/>
      <c r="F483" s="237">
        <f t="shared" si="189"/>
        <v>0</v>
      </c>
      <c r="G483" s="237">
        <f t="shared" si="189"/>
        <v>0</v>
      </c>
      <c r="H483" s="237">
        <f t="shared" si="189"/>
        <v>0</v>
      </c>
    </row>
    <row r="484" spans="1:8" ht="15">
      <c r="A484" s="237" t="str">
        <f t="shared" ref="A484:H484" si="190">+A195</f>
        <v>הוצאות</v>
      </c>
      <c r="B484" s="237">
        <f t="shared" si="190"/>
        <v>0</v>
      </c>
      <c r="C484" s="237">
        <f t="shared" si="190"/>
        <v>0</v>
      </c>
      <c r="D484" s="237">
        <f t="shared" si="190"/>
        <v>0</v>
      </c>
      <c r="E484" s="237"/>
      <c r="F484" s="237">
        <f t="shared" si="190"/>
        <v>0</v>
      </c>
      <c r="G484" s="237">
        <f t="shared" si="190"/>
        <v>0</v>
      </c>
      <c r="H484" s="237">
        <f t="shared" si="190"/>
        <v>0</v>
      </c>
    </row>
    <row r="485" spans="1:8" ht="15">
      <c r="A485" s="237" t="str">
        <f t="shared" ref="A485:H485" si="191">+A196</f>
        <v>הוצאות</v>
      </c>
      <c r="B485" s="237">
        <f t="shared" si="191"/>
        <v>0</v>
      </c>
      <c r="C485" s="237">
        <f t="shared" si="191"/>
        <v>0</v>
      </c>
      <c r="D485" s="237">
        <f t="shared" si="191"/>
        <v>0</v>
      </c>
      <c r="E485" s="237"/>
      <c r="F485" s="237">
        <f t="shared" si="191"/>
        <v>0</v>
      </c>
      <c r="G485" s="237">
        <f t="shared" si="191"/>
        <v>0</v>
      </c>
      <c r="H485" s="237">
        <f t="shared" si="191"/>
        <v>0</v>
      </c>
    </row>
    <row r="486" spans="1:8" ht="15">
      <c r="A486" s="237" t="str">
        <f t="shared" ref="A486:H486" si="192">+A197</f>
        <v>הוצאות</v>
      </c>
      <c r="B486" s="237">
        <f t="shared" si="192"/>
        <v>0</v>
      </c>
      <c r="C486" s="237">
        <f t="shared" si="192"/>
        <v>0</v>
      </c>
      <c r="D486" s="237">
        <f t="shared" si="192"/>
        <v>0</v>
      </c>
      <c r="E486" s="237"/>
      <c r="F486" s="237">
        <f t="shared" si="192"/>
        <v>0</v>
      </c>
      <c r="G486" s="237">
        <f t="shared" si="192"/>
        <v>0</v>
      </c>
      <c r="H486" s="237">
        <f t="shared" si="192"/>
        <v>0</v>
      </c>
    </row>
    <row r="487" spans="1:8" ht="15">
      <c r="A487" s="237">
        <f t="shared" ref="A487:H487" si="193">+A198</f>
        <v>0</v>
      </c>
      <c r="B487" s="237">
        <f t="shared" si="193"/>
        <v>0</v>
      </c>
      <c r="C487" s="237">
        <f t="shared" si="193"/>
        <v>0</v>
      </c>
      <c r="D487" s="237" t="str">
        <f t="shared" si="193"/>
        <v>סה"כ תרבות</v>
      </c>
      <c r="E487" s="237"/>
      <c r="F487" s="237">
        <f t="shared" si="193"/>
        <v>0</v>
      </c>
      <c r="G487" s="237">
        <f t="shared" si="193"/>
        <v>0</v>
      </c>
      <c r="H487" s="237">
        <f t="shared" si="193"/>
        <v>0</v>
      </c>
    </row>
    <row r="488" spans="1:8" ht="15">
      <c r="A488" s="237">
        <f t="shared" ref="A488:H488" si="194">+A199</f>
        <v>0</v>
      </c>
      <c r="B488" s="237">
        <f t="shared" si="194"/>
        <v>0</v>
      </c>
      <c r="C488" s="237">
        <f t="shared" si="194"/>
        <v>0</v>
      </c>
      <c r="D488" s="237">
        <f t="shared" si="194"/>
        <v>0</v>
      </c>
      <c r="E488" s="237"/>
      <c r="F488" s="237">
        <f t="shared" si="194"/>
        <v>0</v>
      </c>
      <c r="G488" s="237">
        <f t="shared" si="194"/>
        <v>0</v>
      </c>
      <c r="H488" s="237">
        <f t="shared" si="194"/>
        <v>0</v>
      </c>
    </row>
    <row r="489" spans="1:8" ht="15">
      <c r="A489" s="237" t="str">
        <f t="shared" ref="A489:H489" si="195">+A200</f>
        <v>הוצאות</v>
      </c>
      <c r="B489" s="237">
        <f t="shared" si="195"/>
        <v>83</v>
      </c>
      <c r="C489" s="237">
        <f t="shared" si="195"/>
        <v>0</v>
      </c>
      <c r="D489" s="237" t="str">
        <f t="shared" si="195"/>
        <v>בריאות</v>
      </c>
      <c r="E489" s="237"/>
      <c r="F489" s="237">
        <f t="shared" si="195"/>
        <v>0</v>
      </c>
      <c r="G489" s="237">
        <f t="shared" si="195"/>
        <v>0</v>
      </c>
      <c r="H489" s="237">
        <f t="shared" si="195"/>
        <v>0</v>
      </c>
    </row>
    <row r="490" spans="1:8" ht="15">
      <c r="A490" s="237" t="str">
        <f t="shared" ref="A490:H490" si="196">+A201</f>
        <v>הוצאות</v>
      </c>
      <c r="B490" s="237">
        <f t="shared" si="196"/>
        <v>83</v>
      </c>
      <c r="C490" s="237">
        <f t="shared" si="196"/>
        <v>0</v>
      </c>
      <c r="D490" s="237">
        <f t="shared" si="196"/>
        <v>0</v>
      </c>
      <c r="E490" s="237"/>
      <c r="F490" s="237">
        <f t="shared" si="196"/>
        <v>0</v>
      </c>
      <c r="G490" s="237">
        <f t="shared" si="196"/>
        <v>0</v>
      </c>
      <c r="H490" s="237">
        <f t="shared" si="196"/>
        <v>0</v>
      </c>
    </row>
    <row r="491" spans="1:8" ht="15">
      <c r="A491" s="237">
        <f t="shared" ref="A491:H491" si="197">+A202</f>
        <v>0</v>
      </c>
      <c r="B491" s="237">
        <f t="shared" si="197"/>
        <v>0</v>
      </c>
      <c r="C491" s="237">
        <f t="shared" si="197"/>
        <v>0</v>
      </c>
      <c r="D491" s="237" t="str">
        <f t="shared" si="197"/>
        <v>סה"כ בריאות</v>
      </c>
      <c r="E491" s="237"/>
      <c r="F491" s="237">
        <f t="shared" si="197"/>
        <v>0</v>
      </c>
      <c r="G491" s="237">
        <f t="shared" si="197"/>
        <v>0</v>
      </c>
      <c r="H491" s="237">
        <f t="shared" si="197"/>
        <v>0</v>
      </c>
    </row>
    <row r="492" spans="1:8" ht="15">
      <c r="A492" s="237">
        <f t="shared" ref="A492:H492" si="198">+A203</f>
        <v>0</v>
      </c>
      <c r="B492" s="237">
        <f t="shared" si="198"/>
        <v>0</v>
      </c>
      <c r="C492" s="237">
        <f t="shared" si="198"/>
        <v>0</v>
      </c>
      <c r="D492" s="237">
        <f t="shared" si="198"/>
        <v>0</v>
      </c>
      <c r="E492" s="237"/>
      <c r="F492" s="237">
        <f t="shared" si="198"/>
        <v>0</v>
      </c>
      <c r="G492" s="237">
        <f t="shared" si="198"/>
        <v>0</v>
      </c>
      <c r="H492" s="237">
        <f t="shared" si="198"/>
        <v>0</v>
      </c>
    </row>
    <row r="493" spans="1:8" ht="15">
      <c r="A493" s="237" t="str">
        <f t="shared" ref="A493:H493" si="199">+A204</f>
        <v>הוצאות</v>
      </c>
      <c r="B493" s="237">
        <f t="shared" si="199"/>
        <v>84</v>
      </c>
      <c r="C493" s="237">
        <f t="shared" si="199"/>
        <v>0</v>
      </c>
      <c r="D493" s="237" t="str">
        <f t="shared" si="199"/>
        <v>רווחה</v>
      </c>
      <c r="E493" s="237"/>
      <c r="F493" s="237">
        <f t="shared" si="199"/>
        <v>0</v>
      </c>
      <c r="G493" s="237">
        <f t="shared" si="199"/>
        <v>0</v>
      </c>
      <c r="H493" s="237">
        <f t="shared" si="199"/>
        <v>0</v>
      </c>
    </row>
    <row r="494" spans="1:8" ht="15">
      <c r="A494" s="237" t="str">
        <f t="shared" ref="A494:H494" si="200">+A205</f>
        <v>הוצאות</v>
      </c>
      <c r="B494" s="237">
        <f t="shared" si="200"/>
        <v>84</v>
      </c>
      <c r="C494" s="237">
        <f t="shared" si="200"/>
        <v>0</v>
      </c>
      <c r="D494" s="237">
        <f t="shared" si="200"/>
        <v>0</v>
      </c>
      <c r="E494" s="237"/>
      <c r="F494" s="237">
        <f t="shared" si="200"/>
        <v>0</v>
      </c>
      <c r="G494" s="237">
        <f t="shared" si="200"/>
        <v>0</v>
      </c>
      <c r="H494" s="237">
        <f t="shared" si="200"/>
        <v>0</v>
      </c>
    </row>
    <row r="495" spans="1:8" ht="15">
      <c r="A495" s="237">
        <f t="shared" ref="A495:H495" si="201">+A206</f>
        <v>0</v>
      </c>
      <c r="B495" s="237">
        <f t="shared" si="201"/>
        <v>0</v>
      </c>
      <c r="C495" s="237">
        <f t="shared" si="201"/>
        <v>0</v>
      </c>
      <c r="D495" s="237" t="str">
        <f t="shared" si="201"/>
        <v>סה"כ רווחה</v>
      </c>
      <c r="E495" s="237"/>
      <c r="F495" s="237">
        <f t="shared" si="201"/>
        <v>0</v>
      </c>
      <c r="G495" s="237">
        <f t="shared" si="201"/>
        <v>0</v>
      </c>
      <c r="H495" s="237">
        <f t="shared" si="201"/>
        <v>0</v>
      </c>
    </row>
    <row r="496" spans="1:8" ht="15">
      <c r="A496" s="237">
        <f t="shared" ref="A496:H496" si="202">+A207</f>
        <v>0</v>
      </c>
      <c r="B496" s="237">
        <f t="shared" si="202"/>
        <v>0</v>
      </c>
      <c r="C496" s="237">
        <f t="shared" si="202"/>
        <v>0</v>
      </c>
      <c r="D496" s="237">
        <f t="shared" si="202"/>
        <v>0</v>
      </c>
      <c r="E496" s="237"/>
      <c r="F496" s="237">
        <f t="shared" si="202"/>
        <v>0</v>
      </c>
      <c r="G496" s="237">
        <f t="shared" si="202"/>
        <v>0</v>
      </c>
      <c r="H496" s="237">
        <f t="shared" si="202"/>
        <v>0</v>
      </c>
    </row>
    <row r="497" spans="1:8" ht="15">
      <c r="A497" s="237" t="str">
        <f t="shared" ref="A497:H497" si="203">+A208</f>
        <v>הוצאות</v>
      </c>
      <c r="B497" s="237">
        <f t="shared" si="203"/>
        <v>85</v>
      </c>
      <c r="C497" s="237">
        <f t="shared" si="203"/>
        <v>0</v>
      </c>
      <c r="D497" s="237" t="str">
        <f t="shared" si="203"/>
        <v>דת</v>
      </c>
      <c r="E497" s="237"/>
      <c r="F497" s="237">
        <f t="shared" si="203"/>
        <v>0</v>
      </c>
      <c r="G497" s="237">
        <f t="shared" si="203"/>
        <v>0</v>
      </c>
      <c r="H497" s="237">
        <f t="shared" si="203"/>
        <v>0</v>
      </c>
    </row>
    <row r="498" spans="1:8" ht="15">
      <c r="A498" s="237" t="str">
        <f t="shared" ref="A498:H498" si="204">+A209</f>
        <v>הוצאות</v>
      </c>
      <c r="B498" s="237">
        <f t="shared" si="204"/>
        <v>85</v>
      </c>
      <c r="C498" s="237">
        <f t="shared" si="204"/>
        <v>0</v>
      </c>
      <c r="D498" s="237">
        <f t="shared" si="204"/>
        <v>0</v>
      </c>
      <c r="E498" s="237"/>
      <c r="F498" s="237">
        <f t="shared" si="204"/>
        <v>0</v>
      </c>
      <c r="G498" s="237">
        <f t="shared" si="204"/>
        <v>0</v>
      </c>
      <c r="H498" s="237">
        <f t="shared" si="204"/>
        <v>0</v>
      </c>
    </row>
    <row r="499" spans="1:8" ht="15">
      <c r="A499" s="237">
        <f t="shared" ref="A499:H499" si="205">+A210</f>
        <v>0</v>
      </c>
      <c r="B499" s="237">
        <f t="shared" si="205"/>
        <v>0</v>
      </c>
      <c r="C499" s="237">
        <f t="shared" si="205"/>
        <v>0</v>
      </c>
      <c r="D499" s="237" t="str">
        <f t="shared" si="205"/>
        <v>סה"כ דת</v>
      </c>
      <c r="E499" s="237"/>
      <c r="F499" s="237">
        <f t="shared" si="205"/>
        <v>0</v>
      </c>
      <c r="G499" s="237">
        <f t="shared" si="205"/>
        <v>0</v>
      </c>
      <c r="H499" s="237">
        <f t="shared" si="205"/>
        <v>0</v>
      </c>
    </row>
    <row r="500" spans="1:8" ht="15">
      <c r="A500" s="237">
        <f t="shared" ref="A500:H500" si="206">+A211</f>
        <v>0</v>
      </c>
      <c r="B500" s="237">
        <f t="shared" si="206"/>
        <v>0</v>
      </c>
      <c r="C500" s="237">
        <f t="shared" si="206"/>
        <v>0</v>
      </c>
      <c r="D500" s="237">
        <f t="shared" si="206"/>
        <v>0</v>
      </c>
      <c r="E500" s="237"/>
      <c r="F500" s="237">
        <f t="shared" si="206"/>
        <v>0</v>
      </c>
      <c r="G500" s="237">
        <f t="shared" si="206"/>
        <v>0</v>
      </c>
      <c r="H500" s="237">
        <f t="shared" si="206"/>
        <v>0</v>
      </c>
    </row>
    <row r="501" spans="1:8" ht="15">
      <c r="A501" s="237" t="str">
        <f t="shared" ref="A501:H501" si="207">+A212</f>
        <v>הוצאות</v>
      </c>
      <c r="B501" s="237">
        <f t="shared" si="207"/>
        <v>86</v>
      </c>
      <c r="C501" s="237">
        <f t="shared" si="207"/>
        <v>0</v>
      </c>
      <c r="D501" s="237" t="str">
        <f t="shared" si="207"/>
        <v>קליטת עליה</v>
      </c>
      <c r="E501" s="237"/>
      <c r="F501" s="237">
        <f t="shared" si="207"/>
        <v>0</v>
      </c>
      <c r="G501" s="237">
        <f t="shared" si="207"/>
        <v>0</v>
      </c>
      <c r="H501" s="237">
        <f t="shared" si="207"/>
        <v>0</v>
      </c>
    </row>
    <row r="502" spans="1:8" ht="15">
      <c r="A502" s="237" t="str">
        <f t="shared" ref="A502:H502" si="208">+A213</f>
        <v>הוצאות</v>
      </c>
      <c r="B502" s="237">
        <f t="shared" si="208"/>
        <v>86</v>
      </c>
      <c r="C502" s="237">
        <f t="shared" si="208"/>
        <v>0</v>
      </c>
      <c r="D502" s="237">
        <f t="shared" si="208"/>
        <v>0</v>
      </c>
      <c r="E502" s="237"/>
      <c r="F502" s="237">
        <f t="shared" si="208"/>
        <v>0</v>
      </c>
      <c r="G502" s="237">
        <f t="shared" si="208"/>
        <v>0</v>
      </c>
      <c r="H502" s="237">
        <f t="shared" si="208"/>
        <v>0</v>
      </c>
    </row>
    <row r="503" spans="1:8" ht="15">
      <c r="A503" s="237">
        <f t="shared" ref="A503:H503" si="209">+A214</f>
        <v>0</v>
      </c>
      <c r="B503" s="237">
        <f t="shared" si="209"/>
        <v>0</v>
      </c>
      <c r="C503" s="237">
        <f t="shared" si="209"/>
        <v>0</v>
      </c>
      <c r="D503" s="237" t="str">
        <f t="shared" si="209"/>
        <v>סה"כ קליטת עליה</v>
      </c>
      <c r="E503" s="237"/>
      <c r="F503" s="237">
        <f t="shared" si="209"/>
        <v>0</v>
      </c>
      <c r="G503" s="237">
        <f t="shared" si="209"/>
        <v>0</v>
      </c>
      <c r="H503" s="237">
        <f t="shared" si="209"/>
        <v>0</v>
      </c>
    </row>
    <row r="504" spans="1:8" ht="15">
      <c r="A504" s="237">
        <f t="shared" ref="A504:H504" si="210">+A215</f>
        <v>0</v>
      </c>
      <c r="B504" s="237">
        <f t="shared" si="210"/>
        <v>0</v>
      </c>
      <c r="C504" s="237">
        <f t="shared" si="210"/>
        <v>0</v>
      </c>
      <c r="D504" s="237">
        <f t="shared" si="210"/>
        <v>0</v>
      </c>
      <c r="E504" s="237"/>
      <c r="F504" s="237">
        <f t="shared" si="210"/>
        <v>0</v>
      </c>
      <c r="G504" s="237">
        <f t="shared" si="210"/>
        <v>0</v>
      </c>
      <c r="H504" s="237">
        <f t="shared" si="210"/>
        <v>0</v>
      </c>
    </row>
    <row r="505" spans="1:8" ht="15">
      <c r="A505" s="237" t="str">
        <f t="shared" ref="A505:H505" si="211">+A216</f>
        <v>הוצאות</v>
      </c>
      <c r="B505" s="237">
        <f t="shared" si="211"/>
        <v>87</v>
      </c>
      <c r="C505" s="237">
        <f t="shared" si="211"/>
        <v>0</v>
      </c>
      <c r="D505" s="237" t="str">
        <f t="shared" si="211"/>
        <v>איכות הסביבה</v>
      </c>
      <c r="E505" s="237"/>
      <c r="F505" s="237">
        <f t="shared" si="211"/>
        <v>0</v>
      </c>
      <c r="G505" s="237">
        <f t="shared" si="211"/>
        <v>0</v>
      </c>
      <c r="H505" s="237">
        <f t="shared" si="211"/>
        <v>0</v>
      </c>
    </row>
    <row r="506" spans="1:8" ht="15">
      <c r="A506" s="237" t="str">
        <f t="shared" ref="A506:H506" si="212">+A217</f>
        <v>הוצאות</v>
      </c>
      <c r="B506" s="237">
        <f t="shared" si="212"/>
        <v>87</v>
      </c>
      <c r="C506" s="237">
        <f t="shared" si="212"/>
        <v>0</v>
      </c>
      <c r="D506" s="237">
        <f t="shared" si="212"/>
        <v>0</v>
      </c>
      <c r="E506" s="237"/>
      <c r="F506" s="237">
        <f t="shared" si="212"/>
        <v>0</v>
      </c>
      <c r="G506" s="237">
        <f t="shared" si="212"/>
        <v>0</v>
      </c>
      <c r="H506" s="237">
        <f t="shared" si="212"/>
        <v>0</v>
      </c>
    </row>
    <row r="507" spans="1:8" ht="15">
      <c r="A507" s="237">
        <f t="shared" ref="A507:H507" si="213">+A218</f>
        <v>0</v>
      </c>
      <c r="B507" s="237">
        <f t="shared" si="213"/>
        <v>0</v>
      </c>
      <c r="C507" s="237">
        <f t="shared" si="213"/>
        <v>0</v>
      </c>
      <c r="D507" s="237" t="str">
        <f t="shared" si="213"/>
        <v>סה"כ איכות הסביבה</v>
      </c>
      <c r="E507" s="237"/>
      <c r="F507" s="237">
        <f t="shared" si="213"/>
        <v>0</v>
      </c>
      <c r="G507" s="237">
        <f t="shared" si="213"/>
        <v>0</v>
      </c>
      <c r="H507" s="237">
        <f t="shared" si="213"/>
        <v>0</v>
      </c>
    </row>
    <row r="508" spans="1:8" ht="15">
      <c r="A508" s="237">
        <f t="shared" ref="A508:H508" si="214">+A219</f>
        <v>0</v>
      </c>
      <c r="B508" s="237">
        <f t="shared" si="214"/>
        <v>0</v>
      </c>
      <c r="C508" s="237">
        <f t="shared" si="214"/>
        <v>0</v>
      </c>
      <c r="D508" s="237">
        <f t="shared" si="214"/>
        <v>0</v>
      </c>
      <c r="E508" s="237"/>
      <c r="F508" s="237">
        <f t="shared" si="214"/>
        <v>0</v>
      </c>
      <c r="G508" s="237">
        <f t="shared" si="214"/>
        <v>0</v>
      </c>
      <c r="H508" s="237">
        <f t="shared" si="214"/>
        <v>0</v>
      </c>
    </row>
    <row r="509" spans="1:8" ht="15">
      <c r="A509" s="237" t="str">
        <f t="shared" ref="A509:H509" si="215">+A220</f>
        <v>הוצאות</v>
      </c>
      <c r="B509" s="237">
        <f t="shared" si="215"/>
        <v>91</v>
      </c>
      <c r="C509" s="237" t="str">
        <f t="shared" si="215"/>
        <v>כשהועד הוא הספק</v>
      </c>
      <c r="D509" s="237" t="str">
        <f t="shared" si="215"/>
        <v>מים</v>
      </c>
      <c r="E509" s="237"/>
      <c r="F509" s="237">
        <f t="shared" si="215"/>
        <v>0</v>
      </c>
      <c r="G509" s="237">
        <f t="shared" si="215"/>
        <v>0</v>
      </c>
      <c r="H509" s="237">
        <f t="shared" si="215"/>
        <v>0</v>
      </c>
    </row>
    <row r="510" spans="1:8" ht="15">
      <c r="A510" s="237" t="str">
        <f t="shared" ref="A510:H510" si="216">+A221</f>
        <v>הוצאות</v>
      </c>
      <c r="B510" s="237">
        <f t="shared" si="216"/>
        <v>91</v>
      </c>
      <c r="C510" s="237">
        <f t="shared" si="216"/>
        <v>0</v>
      </c>
      <c r="D510" s="237">
        <f t="shared" si="216"/>
        <v>0</v>
      </c>
      <c r="E510" s="237"/>
      <c r="F510" s="237">
        <f t="shared" si="216"/>
        <v>0</v>
      </c>
      <c r="G510" s="237">
        <f t="shared" si="216"/>
        <v>0</v>
      </c>
      <c r="H510" s="237">
        <f t="shared" si="216"/>
        <v>0</v>
      </c>
    </row>
    <row r="511" spans="1:8" ht="15">
      <c r="A511" s="237">
        <f t="shared" ref="A511:H511" si="217">+A222</f>
        <v>0</v>
      </c>
      <c r="B511" s="237">
        <f t="shared" si="217"/>
        <v>0</v>
      </c>
      <c r="C511" s="237">
        <f t="shared" si="217"/>
        <v>0</v>
      </c>
      <c r="D511" s="237" t="str">
        <f t="shared" si="217"/>
        <v>סה"כ מים</v>
      </c>
      <c r="E511" s="237"/>
      <c r="F511" s="237">
        <f t="shared" si="217"/>
        <v>0</v>
      </c>
      <c r="G511" s="237">
        <f t="shared" si="217"/>
        <v>0</v>
      </c>
      <c r="H511" s="237">
        <f t="shared" si="217"/>
        <v>0</v>
      </c>
    </row>
    <row r="512" spans="1:8" ht="15">
      <c r="A512" s="237">
        <f t="shared" ref="A512:H512" si="218">+A223</f>
        <v>0</v>
      </c>
      <c r="B512" s="237">
        <f t="shared" si="218"/>
        <v>0</v>
      </c>
      <c r="C512" s="237">
        <f t="shared" si="218"/>
        <v>0</v>
      </c>
      <c r="D512" s="237">
        <f t="shared" si="218"/>
        <v>0</v>
      </c>
      <c r="E512" s="237"/>
      <c r="F512" s="237">
        <f t="shared" si="218"/>
        <v>0</v>
      </c>
      <c r="G512" s="237">
        <f t="shared" si="218"/>
        <v>0</v>
      </c>
      <c r="H512" s="237">
        <f t="shared" si="218"/>
        <v>0</v>
      </c>
    </row>
    <row r="513" spans="1:8" ht="15">
      <c r="A513" s="237" t="str">
        <f t="shared" ref="A513:H513" si="219">+A224</f>
        <v>הוצאות</v>
      </c>
      <c r="B513" s="237">
        <f t="shared" si="219"/>
        <v>93</v>
      </c>
      <c r="C513" s="237" t="str">
        <f t="shared" si="219"/>
        <v>מפעלים</v>
      </c>
      <c r="D513" s="237" t="str">
        <f t="shared" si="219"/>
        <v>נכסים</v>
      </c>
      <c r="E513" s="237"/>
      <c r="F513" s="237">
        <f t="shared" si="219"/>
        <v>0</v>
      </c>
      <c r="G513" s="237">
        <f t="shared" si="219"/>
        <v>0</v>
      </c>
      <c r="H513" s="237">
        <f t="shared" si="219"/>
        <v>0</v>
      </c>
    </row>
    <row r="514" spans="1:8" ht="15">
      <c r="A514" s="237" t="str">
        <f t="shared" ref="A514:H514" si="220">+A225</f>
        <v>הוצאות</v>
      </c>
      <c r="B514" s="237">
        <f t="shared" si="220"/>
        <v>93</v>
      </c>
      <c r="C514" s="237">
        <f t="shared" si="220"/>
        <v>0</v>
      </c>
      <c r="D514" s="237">
        <f t="shared" si="220"/>
        <v>0</v>
      </c>
      <c r="E514" s="237"/>
      <c r="F514" s="237">
        <f t="shared" si="220"/>
        <v>0</v>
      </c>
      <c r="G514" s="237">
        <f t="shared" si="220"/>
        <v>0</v>
      </c>
      <c r="H514" s="237">
        <f t="shared" si="220"/>
        <v>0</v>
      </c>
    </row>
    <row r="515" spans="1:8" ht="15">
      <c r="A515" s="237">
        <f t="shared" ref="A515:H515" si="221">+A226</f>
        <v>0</v>
      </c>
      <c r="B515" s="237">
        <f t="shared" si="221"/>
        <v>0</v>
      </c>
      <c r="C515" s="237">
        <f t="shared" si="221"/>
        <v>0</v>
      </c>
      <c r="D515" s="237" t="str">
        <f t="shared" si="221"/>
        <v>סה"כ נכסים</v>
      </c>
      <c r="E515" s="237"/>
      <c r="F515" s="237">
        <f t="shared" si="221"/>
        <v>0</v>
      </c>
      <c r="G515" s="237">
        <f t="shared" si="221"/>
        <v>0</v>
      </c>
      <c r="H515" s="237">
        <f t="shared" si="221"/>
        <v>0</v>
      </c>
    </row>
    <row r="516" spans="1:8" ht="15">
      <c r="A516" s="237">
        <f t="shared" ref="A516:H516" si="222">+A227</f>
        <v>0</v>
      </c>
      <c r="B516" s="237">
        <f t="shared" si="222"/>
        <v>0</v>
      </c>
      <c r="C516" s="237">
        <f t="shared" si="222"/>
        <v>0</v>
      </c>
      <c r="D516" s="237">
        <f t="shared" si="222"/>
        <v>0</v>
      </c>
      <c r="E516" s="237"/>
      <c r="F516" s="237">
        <f t="shared" si="222"/>
        <v>0</v>
      </c>
      <c r="G516" s="237">
        <f t="shared" si="222"/>
        <v>0</v>
      </c>
      <c r="H516" s="237">
        <f t="shared" si="222"/>
        <v>0</v>
      </c>
    </row>
    <row r="517" spans="1:8" ht="15">
      <c r="A517" s="237" t="str">
        <f t="shared" ref="A517:H517" si="223">+A228</f>
        <v>הוצאות</v>
      </c>
      <c r="B517" s="237">
        <f t="shared" si="223"/>
        <v>98</v>
      </c>
      <c r="C517" s="237">
        <f t="shared" si="223"/>
        <v>0</v>
      </c>
      <c r="D517" s="237" t="str">
        <f t="shared" si="223"/>
        <v>מפעלים אחרים כולל ביוב</v>
      </c>
      <c r="E517" s="237"/>
      <c r="F517" s="237">
        <f t="shared" si="223"/>
        <v>0</v>
      </c>
      <c r="G517" s="237">
        <f t="shared" si="223"/>
        <v>0</v>
      </c>
      <c r="H517" s="237">
        <f t="shared" si="223"/>
        <v>0</v>
      </c>
    </row>
    <row r="518" spans="1:8" ht="15">
      <c r="A518" s="237" t="str">
        <f t="shared" ref="A518:H518" si="224">+A229</f>
        <v>הוצאות</v>
      </c>
      <c r="B518" s="237">
        <f t="shared" si="224"/>
        <v>98</v>
      </c>
      <c r="C518" s="237">
        <f t="shared" si="224"/>
        <v>0</v>
      </c>
      <c r="D518" s="237">
        <f t="shared" si="224"/>
        <v>0</v>
      </c>
      <c r="E518" s="237"/>
      <c r="F518" s="237">
        <f t="shared" si="224"/>
        <v>0</v>
      </c>
      <c r="G518" s="237">
        <f t="shared" si="224"/>
        <v>0</v>
      </c>
      <c r="H518" s="237">
        <f t="shared" si="224"/>
        <v>0</v>
      </c>
    </row>
    <row r="519" spans="1:8" ht="15">
      <c r="A519" s="237">
        <f t="shared" ref="A519:H519" si="225">+A230</f>
        <v>0</v>
      </c>
      <c r="B519" s="237">
        <f t="shared" si="225"/>
        <v>0</v>
      </c>
      <c r="C519" s="237">
        <f t="shared" si="225"/>
        <v>0</v>
      </c>
      <c r="D519" s="237" t="str">
        <f t="shared" si="225"/>
        <v>סה"כ מפעלים אחרים כולל ביוב</v>
      </c>
      <c r="E519" s="237"/>
      <c r="F519" s="237">
        <f t="shared" si="225"/>
        <v>0</v>
      </c>
      <c r="G519" s="237">
        <f t="shared" si="225"/>
        <v>0</v>
      </c>
      <c r="H519" s="237">
        <f t="shared" si="225"/>
        <v>0</v>
      </c>
    </row>
    <row r="520" spans="1:8" ht="15">
      <c r="A520" s="237">
        <f t="shared" ref="A520:H520" si="226">+A231</f>
        <v>0</v>
      </c>
      <c r="B520" s="237">
        <f t="shared" si="226"/>
        <v>0</v>
      </c>
      <c r="C520" s="237">
        <f t="shared" si="226"/>
        <v>0</v>
      </c>
      <c r="D520" s="237">
        <f t="shared" si="226"/>
        <v>0</v>
      </c>
      <c r="E520" s="237"/>
      <c r="F520" s="237">
        <f t="shared" si="226"/>
        <v>0</v>
      </c>
      <c r="G520" s="237">
        <f t="shared" si="226"/>
        <v>0</v>
      </c>
      <c r="H520" s="237">
        <f t="shared" si="226"/>
        <v>0</v>
      </c>
    </row>
    <row r="521" spans="1:8" ht="15">
      <c r="A521" s="237">
        <f t="shared" ref="A521:H521" si="227">+A232</f>
        <v>0</v>
      </c>
      <c r="B521" s="237">
        <f t="shared" si="227"/>
        <v>0</v>
      </c>
      <c r="C521" s="237">
        <f t="shared" si="227"/>
        <v>0</v>
      </c>
      <c r="D521" s="237">
        <f t="shared" si="227"/>
        <v>0</v>
      </c>
      <c r="E521" s="237"/>
      <c r="F521" s="237">
        <f t="shared" si="227"/>
        <v>0</v>
      </c>
      <c r="G521" s="237">
        <f t="shared" si="227"/>
        <v>0</v>
      </c>
      <c r="H521" s="237">
        <f t="shared" si="227"/>
        <v>0</v>
      </c>
    </row>
    <row r="522" spans="1:8" ht="15">
      <c r="A522" s="237" t="str">
        <f t="shared" ref="A522:H522" si="228">+A233</f>
        <v>תב"ר מועצה</v>
      </c>
      <c r="B522" s="237">
        <f t="shared" si="228"/>
        <v>99</v>
      </c>
      <c r="C522" s="237">
        <f t="shared" si="228"/>
        <v>0</v>
      </c>
      <c r="D522" s="237" t="str">
        <f t="shared" si="228"/>
        <v>השתתפות הישוב בתב"ר המועצה</v>
      </c>
      <c r="E522" s="237"/>
      <c r="F522" s="237">
        <f t="shared" si="228"/>
        <v>0</v>
      </c>
      <c r="G522" s="237">
        <f t="shared" si="228"/>
        <v>0</v>
      </c>
      <c r="H522" s="237">
        <f t="shared" si="228"/>
        <v>0</v>
      </c>
    </row>
    <row r="523" spans="1:8" ht="15">
      <c r="A523" s="237">
        <f t="shared" ref="A523:H523" si="229">+A234</f>
        <v>0</v>
      </c>
      <c r="B523" s="237">
        <f t="shared" si="229"/>
        <v>0</v>
      </c>
      <c r="C523" s="237">
        <f t="shared" si="229"/>
        <v>0</v>
      </c>
      <c r="D523" s="237">
        <f t="shared" si="229"/>
        <v>0</v>
      </c>
      <c r="E523" s="237"/>
      <c r="F523" s="237">
        <f t="shared" si="229"/>
        <v>0</v>
      </c>
      <c r="G523" s="237">
        <f t="shared" si="229"/>
        <v>0</v>
      </c>
      <c r="H523" s="237">
        <f t="shared" si="229"/>
        <v>0</v>
      </c>
    </row>
    <row r="524" spans="1:8" ht="15">
      <c r="A524" s="237" t="str">
        <f t="shared" ref="A524:H524" si="230">+A235</f>
        <v>הוצאות אחרות</v>
      </c>
      <c r="B524" s="237">
        <f t="shared" si="230"/>
        <v>999</v>
      </c>
      <c r="C524" s="237">
        <f t="shared" si="230"/>
        <v>0</v>
      </c>
      <c r="D524" s="237" t="str">
        <f t="shared" si="230"/>
        <v>הוצאות מיוחדות ובלתי צפויות</v>
      </c>
      <c r="E524" s="237"/>
      <c r="F524" s="237">
        <f t="shared" si="230"/>
        <v>0</v>
      </c>
      <c r="G524" s="237">
        <f t="shared" si="230"/>
        <v>0</v>
      </c>
      <c r="H524" s="237">
        <f t="shared" si="230"/>
        <v>0</v>
      </c>
    </row>
    <row r="525" spans="1:8" ht="15">
      <c r="A525" s="237">
        <f t="shared" ref="A525:H525" si="231">+A236</f>
        <v>0</v>
      </c>
      <c r="B525" s="237">
        <f t="shared" si="231"/>
        <v>0</v>
      </c>
      <c r="C525" s="237">
        <f t="shared" si="231"/>
        <v>0</v>
      </c>
      <c r="D525" s="237">
        <f t="shared" si="231"/>
        <v>0</v>
      </c>
      <c r="E525" s="237">
        <f t="shared" si="231"/>
        <v>0</v>
      </c>
      <c r="F525" s="237">
        <f t="shared" si="231"/>
        <v>0</v>
      </c>
      <c r="G525" s="237">
        <f t="shared" si="231"/>
        <v>0</v>
      </c>
      <c r="H525" s="237">
        <f t="shared" si="231"/>
        <v>0</v>
      </c>
    </row>
    <row r="526" spans="1:8" ht="15">
      <c r="A526" s="237" t="str">
        <f t="shared" ref="A526:H526" si="232">+A237</f>
        <v>סה"כ הוצאות</v>
      </c>
      <c r="B526" s="237">
        <f t="shared" si="232"/>
        <v>0</v>
      </c>
      <c r="C526" s="237">
        <f t="shared" si="232"/>
        <v>0</v>
      </c>
      <c r="D526" s="237">
        <f t="shared" si="232"/>
        <v>0</v>
      </c>
      <c r="E526" s="237">
        <f t="shared" si="232"/>
        <v>0</v>
      </c>
      <c r="F526" s="237">
        <f t="shared" si="232"/>
        <v>0</v>
      </c>
      <c r="G526" s="237">
        <f t="shared" si="232"/>
        <v>0</v>
      </c>
      <c r="H526" s="237">
        <f t="shared" si="232"/>
        <v>0</v>
      </c>
    </row>
    <row r="527" spans="1:8" ht="15">
      <c r="A527" s="237" t="str">
        <f t="shared" ref="A527:H527" si="233">+A238</f>
        <v>חוסר איזון</v>
      </c>
      <c r="B527" s="237">
        <f t="shared" si="233"/>
        <v>0</v>
      </c>
      <c r="C527" s="237">
        <f t="shared" si="233"/>
        <v>0</v>
      </c>
      <c r="D527" s="237">
        <f t="shared" si="233"/>
        <v>0</v>
      </c>
      <c r="E527" s="237">
        <f t="shared" si="233"/>
        <v>0</v>
      </c>
      <c r="F527" s="237">
        <f t="shared" si="233"/>
        <v>0</v>
      </c>
      <c r="G527" s="237">
        <f t="shared" si="233"/>
        <v>0</v>
      </c>
      <c r="H527" s="237">
        <f t="shared" si="233"/>
        <v>0</v>
      </c>
    </row>
    <row r="528" spans="1:8" ht="15">
      <c r="A528" s="237">
        <f t="shared" ref="A528:H528" si="234">+A239</f>
        <v>0</v>
      </c>
      <c r="B528" s="237">
        <f t="shared" si="234"/>
        <v>0</v>
      </c>
      <c r="C528" s="237">
        <f t="shared" si="234"/>
        <v>0</v>
      </c>
      <c r="D528" s="237">
        <f t="shared" si="234"/>
        <v>0</v>
      </c>
      <c r="E528" s="237">
        <f t="shared" si="234"/>
        <v>0</v>
      </c>
      <c r="F528" s="237">
        <f t="shared" si="234"/>
        <v>0</v>
      </c>
      <c r="G528" s="237">
        <f t="shared" si="234"/>
        <v>0</v>
      </c>
      <c r="H528" s="237">
        <f t="shared" si="234"/>
        <v>0</v>
      </c>
    </row>
    <row r="529" spans="1:8" ht="15">
      <c r="A529" s="237">
        <f t="shared" ref="A529:F529" si="235">+A240</f>
        <v>0</v>
      </c>
      <c r="B529" s="237">
        <f t="shared" si="235"/>
        <v>0</v>
      </c>
      <c r="C529" s="237" t="str">
        <f t="shared" si="235"/>
        <v>משרות</v>
      </c>
      <c r="D529" s="237" t="str">
        <f t="shared" si="235"/>
        <v>מספר עובדים</v>
      </c>
      <c r="E529" s="237" t="str">
        <f t="shared" si="235"/>
        <v>תאריך אישור מועצה</v>
      </c>
      <c r="F529" s="237" t="str">
        <f t="shared" si="235"/>
        <v>שורות למידע</v>
      </c>
      <c r="G529" s="237"/>
      <c r="H529" s="237"/>
    </row>
    <row r="530" spans="1:8" ht="15">
      <c r="A530" s="237" t="str">
        <f t="shared" ref="A530:H530" si="236">+A241</f>
        <v>שכר</v>
      </c>
      <c r="B530" s="237">
        <f t="shared" si="236"/>
        <v>6</v>
      </c>
      <c r="C530" s="237">
        <f t="shared" si="236"/>
        <v>0</v>
      </c>
      <c r="D530" s="237">
        <f t="shared" si="236"/>
        <v>0</v>
      </c>
      <c r="E530" s="237">
        <f t="shared" si="236"/>
        <v>0</v>
      </c>
      <c r="F530" s="237">
        <f t="shared" si="236"/>
        <v>0</v>
      </c>
      <c r="G530" s="237">
        <f t="shared" si="236"/>
        <v>0</v>
      </c>
      <c r="H530" s="237">
        <f t="shared" si="236"/>
        <v>0</v>
      </c>
    </row>
    <row r="531" spans="1:8" ht="15">
      <c r="A531" s="237" t="str">
        <f t="shared" ref="A531:H531" si="237">+A242</f>
        <v>שכר</v>
      </c>
      <c r="B531" s="237">
        <f t="shared" si="237"/>
        <v>7</v>
      </c>
      <c r="C531" s="237">
        <f t="shared" si="237"/>
        <v>0</v>
      </c>
      <c r="D531" s="237">
        <f t="shared" si="237"/>
        <v>0</v>
      </c>
      <c r="E531" s="237">
        <f t="shared" si="237"/>
        <v>0</v>
      </c>
      <c r="F531" s="237">
        <f t="shared" si="237"/>
        <v>0</v>
      </c>
      <c r="G531" s="237">
        <f t="shared" si="237"/>
        <v>0</v>
      </c>
      <c r="H531" s="237">
        <f t="shared" si="237"/>
        <v>0</v>
      </c>
    </row>
    <row r="532" spans="1:8" ht="15">
      <c r="A532" s="237" t="str">
        <f t="shared" ref="A532:H532" si="238">+A243</f>
        <v>שכר</v>
      </c>
      <c r="B532" s="237">
        <f t="shared" si="238"/>
        <v>8</v>
      </c>
      <c r="C532" s="237">
        <f t="shared" si="238"/>
        <v>0</v>
      </c>
      <c r="D532" s="237">
        <f t="shared" si="238"/>
        <v>0</v>
      </c>
      <c r="E532" s="237">
        <f t="shared" si="238"/>
        <v>0</v>
      </c>
      <c r="F532" s="237">
        <f t="shared" si="238"/>
        <v>0</v>
      </c>
      <c r="G532" s="237">
        <f t="shared" si="238"/>
        <v>0</v>
      </c>
      <c r="H532" s="237">
        <f t="shared" si="238"/>
        <v>0</v>
      </c>
    </row>
    <row r="533" spans="1:8" ht="15">
      <c r="A533" s="237" t="str">
        <f t="shared" ref="A533:H533" si="239">+A244</f>
        <v>שכר</v>
      </c>
      <c r="B533" s="237">
        <f t="shared" si="239"/>
        <v>9</v>
      </c>
      <c r="C533" s="237">
        <f t="shared" si="239"/>
        <v>0</v>
      </c>
      <c r="D533" s="237">
        <f t="shared" si="239"/>
        <v>0</v>
      </c>
      <c r="E533" s="237">
        <f t="shared" si="239"/>
        <v>0</v>
      </c>
      <c r="F533" s="237">
        <f t="shared" si="239"/>
        <v>0</v>
      </c>
      <c r="G533" s="237">
        <f t="shared" si="239"/>
        <v>0</v>
      </c>
      <c r="H533" s="237">
        <f t="shared" si="239"/>
        <v>0</v>
      </c>
    </row>
    <row r="534" spans="1:8" ht="15">
      <c r="A534" s="237">
        <f t="shared" ref="A534:H534" si="240">+A245</f>
        <v>0</v>
      </c>
      <c r="B534" s="237">
        <f t="shared" si="240"/>
        <v>0</v>
      </c>
      <c r="C534" s="237">
        <f t="shared" si="240"/>
        <v>0</v>
      </c>
      <c r="D534" s="237">
        <f t="shared" si="240"/>
        <v>0</v>
      </c>
      <c r="E534" s="237">
        <f t="shared" si="240"/>
        <v>0</v>
      </c>
      <c r="F534" s="237">
        <f t="shared" si="240"/>
        <v>0</v>
      </c>
      <c r="G534" s="237">
        <f t="shared" si="240"/>
        <v>0</v>
      </c>
      <c r="H534" s="237">
        <f t="shared" si="240"/>
        <v>0</v>
      </c>
    </row>
    <row r="535" spans="1:8" ht="15">
      <c r="A535" s="237" t="str">
        <f t="shared" ref="A535:H535" si="241">+A246</f>
        <v xml:space="preserve">תעריף אגרת שמירה לחודש:  </v>
      </c>
      <c r="B535" s="237"/>
      <c r="C535" s="237"/>
      <c r="D535" s="237"/>
      <c r="E535" s="237">
        <f t="shared" si="241"/>
        <v>0</v>
      </c>
      <c r="F535" s="237">
        <f t="shared" si="241"/>
        <v>0</v>
      </c>
      <c r="G535" s="237">
        <f t="shared" si="241"/>
        <v>0</v>
      </c>
      <c r="H535" s="237">
        <f t="shared" si="241"/>
        <v>0</v>
      </c>
    </row>
    <row r="536" spans="1:8" ht="15">
      <c r="A536" s="237" t="str">
        <f t="shared" ref="A536:H536" si="242">+A247</f>
        <v>בתי אב לאגרת שמירה</v>
      </c>
      <c r="B536" s="237"/>
      <c r="C536" s="237"/>
      <c r="D536" s="237"/>
      <c r="E536" s="237">
        <f t="shared" si="242"/>
        <v>0</v>
      </c>
      <c r="F536" s="237">
        <f t="shared" si="242"/>
        <v>0</v>
      </c>
      <c r="G536" s="237">
        <f t="shared" si="242"/>
        <v>0</v>
      </c>
      <c r="H536" s="237">
        <f t="shared" si="242"/>
        <v>0</v>
      </c>
    </row>
    <row r="537" spans="1:8" ht="15">
      <c r="A537" s="237" t="str">
        <f t="shared" ref="A537:H537" si="243">+A248</f>
        <v>תעריף ארנונת ועד מקומי  למ"ר</v>
      </c>
      <c r="B537" s="237"/>
      <c r="C537" s="237"/>
      <c r="D537" s="237"/>
      <c r="E537" s="237">
        <f t="shared" si="243"/>
        <v>0</v>
      </c>
      <c r="F537" s="237">
        <f t="shared" si="243"/>
        <v>0</v>
      </c>
      <c r="G537" s="237">
        <f t="shared" si="243"/>
        <v>0</v>
      </c>
      <c r="H537" s="237">
        <f t="shared" si="243"/>
        <v>0</v>
      </c>
    </row>
    <row r="538" spans="1:8" ht="15">
      <c r="A538" s="237" t="str">
        <f t="shared" ref="A538:H538" si="244">+A249</f>
        <v>שטח במ"ר לחיוב בארנונת ועד מקומי</v>
      </c>
      <c r="B538" s="237"/>
      <c r="C538" s="237"/>
      <c r="D538" s="237"/>
      <c r="E538" s="237">
        <f t="shared" si="244"/>
        <v>0</v>
      </c>
      <c r="F538" s="237">
        <f t="shared" si="244"/>
        <v>0</v>
      </c>
      <c r="G538" s="237">
        <f t="shared" si="244"/>
        <v>0</v>
      </c>
      <c r="H538" s="237">
        <f t="shared" si="244"/>
        <v>0</v>
      </c>
    </row>
    <row r="539" spans="1:8" ht="15">
      <c r="A539" s="237" t="str">
        <f t="shared" ref="A539:H539" si="245">+A250</f>
        <v xml:space="preserve">אחוז צפוי של גבית מיסי ועד מהחיוב השנתי בלבד </v>
      </c>
      <c r="B539" s="237"/>
      <c r="C539" s="237"/>
      <c r="D539" s="237"/>
      <c r="E539" s="237">
        <f t="shared" si="245"/>
        <v>0</v>
      </c>
      <c r="F539" s="237">
        <f t="shared" si="245"/>
        <v>0</v>
      </c>
      <c r="G539" s="237">
        <f t="shared" si="245"/>
        <v>0</v>
      </c>
      <c r="H539" s="237">
        <f t="shared" si="245"/>
        <v>0</v>
      </c>
    </row>
    <row r="540" spans="1:8" ht="15">
      <c r="A540" s="237">
        <f t="shared" ref="A540:H540" si="246">+A251</f>
        <v>0</v>
      </c>
      <c r="B540" s="237"/>
      <c r="C540" s="237"/>
      <c r="D540" s="237"/>
      <c r="E540" s="237">
        <f t="shared" si="246"/>
        <v>0</v>
      </c>
      <c r="F540" s="237">
        <f t="shared" si="246"/>
        <v>0</v>
      </c>
      <c r="G540" s="237">
        <f t="shared" si="246"/>
        <v>0</v>
      </c>
      <c r="H540" s="237">
        <f t="shared" si="246"/>
        <v>0</v>
      </c>
    </row>
    <row r="541" spans="1:8" ht="15">
      <c r="A541" s="237" t="str">
        <f t="shared" ref="A541:H541" si="247">+A252</f>
        <v>תעריף ארנונה במקרים בו גובה הועד עבור המועצה</v>
      </c>
      <c r="B541" s="237"/>
      <c r="C541" s="237"/>
      <c r="D541" s="237"/>
      <c r="E541" s="237">
        <f t="shared" si="247"/>
        <v>0</v>
      </c>
      <c r="F541" s="237">
        <f t="shared" si="247"/>
        <v>0</v>
      </c>
      <c r="G541" s="237">
        <f t="shared" si="247"/>
        <v>0</v>
      </c>
      <c r="H541" s="237">
        <f t="shared" si="247"/>
        <v>0</v>
      </c>
    </row>
    <row r="542" spans="1:8" ht="15">
      <c r="A542" s="237" t="str">
        <f t="shared" ref="A542:H542" si="248">+A253</f>
        <v>סכום גביה של הוועד עבור ארנונת מועצה</v>
      </c>
      <c r="B542" s="237"/>
      <c r="C542" s="237"/>
      <c r="D542" s="237"/>
      <c r="E542" s="237">
        <f t="shared" si="248"/>
        <v>0</v>
      </c>
      <c r="F542" s="237">
        <f t="shared" si="248"/>
        <v>0</v>
      </c>
      <c r="G542" s="237">
        <f t="shared" si="248"/>
        <v>0</v>
      </c>
      <c r="H542" s="237">
        <f t="shared" si="248"/>
        <v>0</v>
      </c>
    </row>
    <row r="543" spans="1:8" ht="15">
      <c r="A543" s="237" t="str">
        <f t="shared" ref="A543:H543" si="249">+A254</f>
        <v>אושר בישיבת  הוועד בתאריך</v>
      </c>
      <c r="B543" s="237"/>
      <c r="C543" s="237"/>
      <c r="D543" s="237"/>
      <c r="E543" s="237">
        <f t="shared" si="249"/>
        <v>0</v>
      </c>
      <c r="F543" s="237">
        <f t="shared" si="249"/>
        <v>0</v>
      </c>
      <c r="G543" s="237">
        <f t="shared" si="249"/>
        <v>0</v>
      </c>
      <c r="H543" s="237">
        <f t="shared" si="249"/>
        <v>0</v>
      </c>
    </row>
    <row r="544" spans="1:8" ht="15">
      <c r="A544" s="237" t="str">
        <f t="shared" ref="A544:H544" si="250">+A255</f>
        <v>שם יו"ר הוועד</v>
      </c>
      <c r="B544" s="237"/>
      <c r="C544" s="237"/>
      <c r="D544" s="237"/>
      <c r="E544" s="237">
        <f t="shared" si="250"/>
        <v>0</v>
      </c>
      <c r="F544" s="237">
        <f t="shared" si="250"/>
        <v>0</v>
      </c>
      <c r="G544" s="237">
        <f t="shared" si="250"/>
        <v>0</v>
      </c>
      <c r="H544" s="237">
        <f t="shared" si="250"/>
        <v>0</v>
      </c>
    </row>
    <row r="545" spans="1:8" ht="15">
      <c r="A545" s="237">
        <f t="shared" ref="A545:H545" si="251">+A256</f>
        <v>0</v>
      </c>
      <c r="B545" s="237">
        <f t="shared" si="251"/>
        <v>0</v>
      </c>
      <c r="C545" s="237">
        <f t="shared" si="251"/>
        <v>0</v>
      </c>
      <c r="D545" s="237">
        <f t="shared" si="251"/>
        <v>0</v>
      </c>
      <c r="E545" s="237">
        <f t="shared" si="251"/>
        <v>0</v>
      </c>
      <c r="F545" s="237">
        <f t="shared" si="251"/>
        <v>0</v>
      </c>
      <c r="G545" s="237">
        <f t="shared" si="251"/>
        <v>0</v>
      </c>
      <c r="H545" s="237">
        <f t="shared" si="251"/>
        <v>0</v>
      </c>
    </row>
    <row r="546" spans="1:8" ht="15">
      <c r="A546" s="237">
        <f t="shared" ref="A546:H546" si="252">+A257</f>
        <v>0</v>
      </c>
      <c r="B546" s="237">
        <f t="shared" si="252"/>
        <v>0</v>
      </c>
      <c r="C546" s="237">
        <f t="shared" si="252"/>
        <v>0</v>
      </c>
      <c r="D546" s="237">
        <f t="shared" si="252"/>
        <v>0</v>
      </c>
      <c r="E546" s="237">
        <f t="shared" si="252"/>
        <v>0</v>
      </c>
      <c r="F546" s="237">
        <f t="shared" si="252"/>
        <v>0</v>
      </c>
      <c r="G546" s="237">
        <f t="shared" si="252"/>
        <v>0</v>
      </c>
      <c r="H546" s="237">
        <f t="shared" si="252"/>
        <v>0</v>
      </c>
    </row>
    <row r="547" spans="1:8" ht="15">
      <c r="A547" s="237">
        <f t="shared" ref="A547:H547" si="253">+A258</f>
        <v>0</v>
      </c>
      <c r="B547" s="237">
        <f t="shared" si="253"/>
        <v>0</v>
      </c>
      <c r="C547" s="237">
        <f t="shared" si="253"/>
        <v>0</v>
      </c>
      <c r="D547" s="237">
        <f t="shared" si="253"/>
        <v>0</v>
      </c>
      <c r="E547" s="237">
        <f t="shared" si="253"/>
        <v>0</v>
      </c>
      <c r="F547" s="237">
        <f t="shared" si="253"/>
        <v>0</v>
      </c>
      <c r="G547" s="237">
        <f t="shared" si="253"/>
        <v>0</v>
      </c>
      <c r="H547" s="237">
        <f t="shared" si="253"/>
        <v>0</v>
      </c>
    </row>
    <row r="548" spans="1:8" ht="15">
      <c r="A548" s="237">
        <f t="shared" ref="A548:H548" si="254">+A259</f>
        <v>0</v>
      </c>
      <c r="B548" s="237">
        <f t="shared" si="254"/>
        <v>0</v>
      </c>
      <c r="C548" s="237">
        <f t="shared" si="254"/>
        <v>0</v>
      </c>
      <c r="D548" s="237">
        <f t="shared" si="254"/>
        <v>0</v>
      </c>
      <c r="E548" s="237">
        <f t="shared" si="254"/>
        <v>0</v>
      </c>
      <c r="F548" s="237">
        <f t="shared" si="254"/>
        <v>0</v>
      </c>
      <c r="G548" s="237">
        <f t="shared" si="254"/>
        <v>0</v>
      </c>
      <c r="H548" s="237">
        <f t="shared" si="254"/>
        <v>0</v>
      </c>
    </row>
    <row r="549" spans="1:8" ht="15">
      <c r="A549" s="237">
        <f t="shared" ref="A549:H549" si="255">+A260</f>
        <v>0</v>
      </c>
      <c r="B549" s="237">
        <f t="shared" si="255"/>
        <v>0</v>
      </c>
      <c r="C549" s="237">
        <f t="shared" si="255"/>
        <v>0</v>
      </c>
      <c r="D549" s="237">
        <f t="shared" si="255"/>
        <v>0</v>
      </c>
      <c r="E549" s="237">
        <f t="shared" si="255"/>
        <v>0</v>
      </c>
      <c r="F549" s="237">
        <f t="shared" si="255"/>
        <v>0</v>
      </c>
      <c r="G549" s="237">
        <f t="shared" si="255"/>
        <v>0</v>
      </c>
      <c r="H549" s="237">
        <f t="shared" si="255"/>
        <v>0</v>
      </c>
    </row>
    <row r="550" spans="1:8" ht="15">
      <c r="A550" s="237">
        <f t="shared" ref="A550:H550" si="256">+A261</f>
        <v>0</v>
      </c>
      <c r="B550" s="237">
        <f t="shared" si="256"/>
        <v>0</v>
      </c>
      <c r="C550" s="237">
        <f t="shared" si="256"/>
        <v>0</v>
      </c>
      <c r="D550" s="237">
        <f t="shared" si="256"/>
        <v>0</v>
      </c>
      <c r="E550" s="237">
        <f t="shared" si="256"/>
        <v>0</v>
      </c>
      <c r="F550" s="237">
        <f t="shared" si="256"/>
        <v>0</v>
      </c>
      <c r="G550" s="237">
        <f t="shared" si="256"/>
        <v>0</v>
      </c>
      <c r="H550" s="237">
        <f t="shared" si="256"/>
        <v>0</v>
      </c>
    </row>
    <row r="551" spans="1:8" ht="15">
      <c r="A551" s="237">
        <f t="shared" ref="A551:H551" si="257">+A262</f>
        <v>0</v>
      </c>
      <c r="B551" s="237">
        <f t="shared" si="257"/>
        <v>0</v>
      </c>
      <c r="C551" s="237">
        <f t="shared" si="257"/>
        <v>0</v>
      </c>
      <c r="D551" s="237">
        <f t="shared" si="257"/>
        <v>0</v>
      </c>
      <c r="E551" s="237">
        <f t="shared" si="257"/>
        <v>0</v>
      </c>
      <c r="F551" s="237">
        <f t="shared" si="257"/>
        <v>0</v>
      </c>
      <c r="G551" s="237">
        <f t="shared" si="257"/>
        <v>0</v>
      </c>
      <c r="H551" s="237">
        <f t="shared" si="257"/>
        <v>0</v>
      </c>
    </row>
    <row r="552" spans="1:8" ht="15">
      <c r="A552" s="237">
        <f t="shared" ref="A552:H552" si="258">+A263</f>
        <v>0</v>
      </c>
      <c r="B552" s="237">
        <f t="shared" si="258"/>
        <v>0</v>
      </c>
      <c r="C552" s="237">
        <f t="shared" si="258"/>
        <v>0</v>
      </c>
      <c r="D552" s="237">
        <f t="shared" si="258"/>
        <v>0</v>
      </c>
      <c r="E552" s="237">
        <f t="shared" si="258"/>
        <v>0</v>
      </c>
      <c r="F552" s="237">
        <f t="shared" si="258"/>
        <v>0</v>
      </c>
      <c r="G552" s="237">
        <f t="shared" si="258"/>
        <v>0</v>
      </c>
      <c r="H552" s="237">
        <f t="shared" si="258"/>
        <v>0</v>
      </c>
    </row>
    <row r="553" spans="1:8" ht="15">
      <c r="A553" s="237">
        <f t="shared" ref="A553:H553" si="259">+A264</f>
        <v>0</v>
      </c>
      <c r="B553" s="237">
        <f t="shared" si="259"/>
        <v>0</v>
      </c>
      <c r="C553" s="237">
        <f t="shared" si="259"/>
        <v>0</v>
      </c>
      <c r="D553" s="237">
        <f t="shared" si="259"/>
        <v>0</v>
      </c>
      <c r="E553" s="237">
        <f t="shared" si="259"/>
        <v>0</v>
      </c>
      <c r="F553" s="237">
        <f t="shared" si="259"/>
        <v>0</v>
      </c>
      <c r="G553" s="237">
        <f t="shared" si="259"/>
        <v>0</v>
      </c>
      <c r="H553" s="237">
        <f t="shared" si="259"/>
        <v>0</v>
      </c>
    </row>
    <row r="554" spans="1:8" ht="15">
      <c r="A554" s="237">
        <f>+A265</f>
        <v>0</v>
      </c>
      <c r="B554" s="237">
        <f t="shared" ref="B554:H554" si="260">+B265</f>
        <v>0</v>
      </c>
      <c r="C554" s="237">
        <f t="shared" si="260"/>
        <v>0</v>
      </c>
      <c r="D554" s="237">
        <f t="shared" si="260"/>
        <v>0</v>
      </c>
      <c r="E554" s="237">
        <f t="shared" si="260"/>
        <v>0</v>
      </c>
      <c r="F554" s="237">
        <f t="shared" si="260"/>
        <v>0</v>
      </c>
      <c r="G554" s="237">
        <f t="shared" si="260"/>
        <v>0</v>
      </c>
      <c r="H554" s="237">
        <f t="shared" si="260"/>
        <v>0</v>
      </c>
    </row>
    <row r="555" spans="1:8" ht="15">
      <c r="A555" s="237">
        <f t="shared" ref="A555:H555" si="261">+A266</f>
        <v>0</v>
      </c>
      <c r="B555" s="237">
        <f t="shared" si="261"/>
        <v>0</v>
      </c>
      <c r="C555" s="237">
        <f t="shared" si="261"/>
        <v>0</v>
      </c>
      <c r="D555" s="237">
        <f t="shared" si="261"/>
        <v>0</v>
      </c>
      <c r="E555" s="237">
        <f t="shared" si="261"/>
        <v>0</v>
      </c>
      <c r="F555" s="237">
        <f t="shared" si="261"/>
        <v>0</v>
      </c>
      <c r="G555" s="237">
        <f t="shared" si="261"/>
        <v>0</v>
      </c>
      <c r="H555" s="237">
        <f t="shared" si="261"/>
        <v>0</v>
      </c>
    </row>
    <row r="556" spans="1:8" ht="15">
      <c r="A556" s="237">
        <f t="shared" ref="A556:H556" si="262">+A267</f>
        <v>0</v>
      </c>
      <c r="B556" s="237">
        <f t="shared" si="262"/>
        <v>0</v>
      </c>
      <c r="C556" s="237">
        <f t="shared" si="262"/>
        <v>0</v>
      </c>
      <c r="D556" s="237">
        <f t="shared" si="262"/>
        <v>0</v>
      </c>
      <c r="E556" s="237">
        <f t="shared" si="262"/>
        <v>0</v>
      </c>
      <c r="F556" s="237">
        <f t="shared" si="262"/>
        <v>0</v>
      </c>
      <c r="G556" s="237">
        <f t="shared" si="262"/>
        <v>0</v>
      </c>
      <c r="H556" s="237">
        <f t="shared" si="262"/>
        <v>0</v>
      </c>
    </row>
    <row r="557" spans="1:8" ht="15">
      <c r="A557" s="237">
        <f t="shared" ref="A557:H557" si="263">+A268</f>
        <v>0</v>
      </c>
      <c r="B557" s="237">
        <f t="shared" si="263"/>
        <v>0</v>
      </c>
      <c r="C557" s="237">
        <f t="shared" si="263"/>
        <v>0</v>
      </c>
      <c r="D557" s="237">
        <f t="shared" si="263"/>
        <v>0</v>
      </c>
      <c r="E557" s="237">
        <f t="shared" si="263"/>
        <v>0</v>
      </c>
      <c r="F557" s="237">
        <f t="shared" si="263"/>
        <v>0</v>
      </c>
      <c r="G557" s="237">
        <f t="shared" si="263"/>
        <v>0</v>
      </c>
      <c r="H557" s="237">
        <f t="shared" si="263"/>
        <v>0</v>
      </c>
    </row>
    <row r="558" spans="1:8" ht="15">
      <c r="A558" s="237">
        <f t="shared" ref="A558:H558" si="264">+A269</f>
        <v>0</v>
      </c>
      <c r="B558" s="237">
        <f t="shared" si="264"/>
        <v>0</v>
      </c>
      <c r="C558" s="237">
        <f t="shared" si="264"/>
        <v>0</v>
      </c>
      <c r="D558" s="237">
        <f t="shared" si="264"/>
        <v>0</v>
      </c>
      <c r="E558" s="237">
        <f t="shared" si="264"/>
        <v>0</v>
      </c>
      <c r="F558" s="237">
        <f t="shared" si="264"/>
        <v>0</v>
      </c>
      <c r="G558" s="237">
        <f t="shared" si="264"/>
        <v>0</v>
      </c>
      <c r="H558" s="237">
        <f t="shared" si="264"/>
        <v>0</v>
      </c>
    </row>
    <row r="559" spans="1:8" ht="15">
      <c r="A559" s="237">
        <f t="shared" ref="A559:H559" si="265">+A270</f>
        <v>0</v>
      </c>
      <c r="B559" s="237">
        <f t="shared" si="265"/>
        <v>0</v>
      </c>
      <c r="C559" s="237">
        <f t="shared" si="265"/>
        <v>0</v>
      </c>
      <c r="D559" s="237">
        <f t="shared" si="265"/>
        <v>0</v>
      </c>
      <c r="E559" s="237">
        <f t="shared" si="265"/>
        <v>0</v>
      </c>
      <c r="F559" s="237">
        <f t="shared" si="265"/>
        <v>0</v>
      </c>
      <c r="G559" s="237">
        <f t="shared" si="265"/>
        <v>0</v>
      </c>
      <c r="H559" s="237">
        <f t="shared" si="265"/>
        <v>0</v>
      </c>
    </row>
    <row r="560" spans="1:8" ht="15">
      <c r="A560" s="237">
        <f t="shared" ref="A560:H560" si="266">+A271</f>
        <v>0</v>
      </c>
      <c r="B560" s="237">
        <f t="shared" si="266"/>
        <v>0</v>
      </c>
      <c r="C560" s="237">
        <f t="shared" si="266"/>
        <v>0</v>
      </c>
      <c r="D560" s="237">
        <f t="shared" si="266"/>
        <v>0</v>
      </c>
      <c r="E560" s="237">
        <f t="shared" si="266"/>
        <v>0</v>
      </c>
      <c r="F560" s="237">
        <f t="shared" si="266"/>
        <v>0</v>
      </c>
      <c r="G560" s="237">
        <f t="shared" si="266"/>
        <v>0</v>
      </c>
      <c r="H560" s="237">
        <f t="shared" si="266"/>
        <v>0</v>
      </c>
    </row>
    <row r="561" spans="1:8" ht="15">
      <c r="A561" s="237">
        <f t="shared" ref="A561:H561" si="267">+A272</f>
        <v>0</v>
      </c>
      <c r="B561" s="237">
        <f t="shared" si="267"/>
        <v>0</v>
      </c>
      <c r="C561" s="237">
        <f t="shared" si="267"/>
        <v>0</v>
      </c>
      <c r="D561" s="237">
        <f t="shared" si="267"/>
        <v>0</v>
      </c>
      <c r="E561" s="237">
        <f t="shared" si="267"/>
        <v>0</v>
      </c>
      <c r="F561" s="237">
        <f t="shared" si="267"/>
        <v>0</v>
      </c>
      <c r="G561" s="237">
        <f t="shared" si="267"/>
        <v>0</v>
      </c>
      <c r="H561" s="237">
        <f t="shared" si="267"/>
        <v>0</v>
      </c>
    </row>
    <row r="562" spans="1:8" ht="15">
      <c r="A562" s="237">
        <f t="shared" ref="A562:H562" si="268">+A273</f>
        <v>0</v>
      </c>
      <c r="B562" s="237">
        <f t="shared" si="268"/>
        <v>0</v>
      </c>
      <c r="C562" s="237">
        <f t="shared" si="268"/>
        <v>0</v>
      </c>
      <c r="D562" s="237">
        <f t="shared" si="268"/>
        <v>0</v>
      </c>
      <c r="E562" s="237">
        <f t="shared" si="268"/>
        <v>0</v>
      </c>
      <c r="F562" s="237">
        <f t="shared" si="268"/>
        <v>0</v>
      </c>
      <c r="G562" s="237">
        <f t="shared" si="268"/>
        <v>0</v>
      </c>
      <c r="H562" s="237">
        <f t="shared" si="268"/>
        <v>0</v>
      </c>
    </row>
    <row r="563" spans="1:8" ht="15">
      <c r="A563" s="237">
        <f t="shared" ref="A563:H563" si="269">+A274</f>
        <v>0</v>
      </c>
      <c r="B563" s="237">
        <f t="shared" si="269"/>
        <v>0</v>
      </c>
      <c r="C563" s="237">
        <f t="shared" si="269"/>
        <v>0</v>
      </c>
      <c r="D563" s="237">
        <f t="shared" si="269"/>
        <v>0</v>
      </c>
      <c r="E563" s="237">
        <f t="shared" si="269"/>
        <v>0</v>
      </c>
      <c r="F563" s="237">
        <f t="shared" si="269"/>
        <v>0</v>
      </c>
      <c r="G563" s="237">
        <f t="shared" si="269"/>
        <v>0</v>
      </c>
      <c r="H563" s="237">
        <f t="shared" si="269"/>
        <v>0</v>
      </c>
    </row>
    <row r="564" spans="1:8" ht="15">
      <c r="A564" s="237">
        <f t="shared" ref="A564:H564" si="270">+A275</f>
        <v>0</v>
      </c>
      <c r="B564" s="237">
        <f t="shared" si="270"/>
        <v>0</v>
      </c>
      <c r="C564" s="237">
        <f t="shared" si="270"/>
        <v>0</v>
      </c>
      <c r="D564" s="237">
        <f t="shared" si="270"/>
        <v>0</v>
      </c>
      <c r="E564" s="237">
        <f t="shared" si="270"/>
        <v>0</v>
      </c>
      <c r="F564" s="237">
        <f t="shared" si="270"/>
        <v>0</v>
      </c>
      <c r="G564" s="237">
        <f t="shared" si="270"/>
        <v>0</v>
      </c>
      <c r="H564" s="237">
        <f t="shared" si="270"/>
        <v>0</v>
      </c>
    </row>
  </sheetData>
  <sheetProtection password="DC2A" sheet="1"/>
  <mergeCells count="3">
    <mergeCell ref="D3:E3"/>
    <mergeCell ref="D292:E292"/>
    <mergeCell ref="D16:E16"/>
  </mergeCells>
  <phoneticPr fontId="0" type="noConversion"/>
  <dataValidations count="3">
    <dataValidation type="whole" allowBlank="1" showInputMessage="1" showErrorMessage="1" sqref="G5:H231 F5:F230 G240:H243 F241:F243">
      <formula1>0</formula1>
      <formula2>9999999999999990</formula2>
    </dataValidation>
    <dataValidation type="whole" allowBlank="1" showInputMessage="1" showErrorMessage="1" sqref="F233:H235">
      <formula1>0</formula1>
      <formula2>9999999999999</formula2>
    </dataValidation>
    <dataValidation showInputMessage="1" showErrorMessage="1" sqref="F240"/>
  </dataValidations>
  <printOptions horizontalCentered="1"/>
  <pageMargins left="0.74803149606299213" right="0.74803149606299213" top="0.51181102362204722" bottom="0.59055118110236227" header="0.19685039370078741" footer="0.31496062992125984"/>
  <pageSetup paperSize="9" scale="70" fitToWidth="0" orientation="portrait" horizontalDpi="300" verticalDpi="300" r:id="rId1"/>
  <headerFooter alignWithMargins="0">
    <oddFooter>עמוד &amp;P מתוך &amp;N</oddFooter>
  </headerFooter>
  <rowBreaks count="1" manualBreakCount="1">
    <brk id="116" max="7" man="1"/>
  </rowBreaks>
  <ignoredErrors>
    <ignoredError sqref="F10:H10" unlockedFormula="1"/>
  </ignoredError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rightToLeft="1" workbookViewId="0">
      <selection activeCell="F146" sqref="F146"/>
    </sheetView>
  </sheetViews>
  <sheetFormatPr defaultRowHeight="16.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rightToLeft="1" workbookViewId="0">
      <selection activeCell="F146" sqref="F146"/>
    </sheetView>
  </sheetViews>
  <sheetFormatPr defaultRowHeight="16.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rightToLeft="1" workbookViewId="0">
      <selection activeCell="F146" sqref="F146"/>
    </sheetView>
  </sheetViews>
  <sheetFormatPr defaultRowHeight="16.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rightToLeft="1" workbookViewId="0">
      <selection activeCell="F146" sqref="F146"/>
    </sheetView>
  </sheetViews>
  <sheetFormatPr defaultRowHeight="16.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מסמך" ma:contentTypeID="0x010100A71A9E0C566E764F84DCFFDC4C7C4C3C" ma:contentTypeVersion="1" ma:contentTypeDescription="צור מסמך חדש." ma:contentTypeScope="" ma:versionID="9dc8ce5c577818b39a19b8f3f3a8942a">
  <xsd:schema xmlns:xsd="http://www.w3.org/2001/XMLSchema" xmlns:xs="http://www.w3.org/2001/XMLSchema" xmlns:p="http://schemas.microsoft.com/office/2006/metadata/properties" xmlns:ns1="http://schemas.microsoft.com/sharepoint/v3" targetNamespace="http://schemas.microsoft.com/office/2006/metadata/properties" ma:root="true" ma:fieldsID="75d0be1c5bbf6cd520794c7c6a473994"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מתזמן תאריך התחלה" ma:description="'מתזמן תאריך התחלה' הוא עמודת אתר שיוצרת תכונת הפרסום. היא משמשת לציון התאריך והשעה שבהם יופיע הדף לראשונה בפני מבקרי האתר." ma:hidden="true" ma:internalName="PublishingStartDate">
      <xsd:simpleType>
        <xsd:restriction base="dms:Unknown"/>
      </xsd:simpleType>
    </xsd:element>
    <xsd:element name="PublishingExpirationDate" ma:index="9" nillable="true" ma:displayName="מתזמן תאריך סיום" ma:description="'תזמון תאריך הסיום' הוא עמודת אתר שיוצרת תכונת הפרסום. היא משמשת לציון התאריך והשעה שבהם הדף לא יופיע עוד בפני מבקרי האתר."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2D78AF5B-ACEE-4F7F-A078-48B597F51F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C0D9206-E07F-43E2-BED1-3201745DA9ED}">
  <ds:schemaRefs>
    <ds:schemaRef ds:uri="http://schemas.microsoft.com/sharepoint/v3/contenttype/forms"/>
  </ds:schemaRefs>
</ds:datastoreItem>
</file>

<file path=customXml/itemProps3.xml><?xml version="1.0" encoding="utf-8"?>
<ds:datastoreItem xmlns:ds="http://schemas.openxmlformats.org/officeDocument/2006/customXml" ds:itemID="{25540A82-A3C1-456E-92E5-4EC5B8674D02}">
  <ds:schemaRefs>
    <ds:schemaRef ds:uri="http://schemas.microsoft.com/sharepoint/v3"/>
    <ds:schemaRef ds:uri="http://www.w3.org/XML/1998/namespace"/>
    <ds:schemaRef ds:uri="http://schemas.microsoft.com/office/2006/documentManagement/types"/>
    <ds:schemaRef ds:uri="http://purl.org/dc/elements/1.1/"/>
    <ds:schemaRef ds:uri="http://schemas.openxmlformats.org/package/2006/metadata/core-properties"/>
    <ds:schemaRef ds:uri="http://purl.org/dc/terms/"/>
    <ds:schemaRef ds:uri="http://schemas.microsoft.com/office/infopath/2007/PartnerControl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14</vt:i4>
      </vt:variant>
      <vt:variant>
        <vt:lpstr>טווחים בעלי שם</vt:lpstr>
      </vt:variant>
      <vt:variant>
        <vt:i4>7</vt:i4>
      </vt:variant>
    </vt:vector>
  </HeadingPairs>
  <TitlesOfParts>
    <vt:vector size="21" baseType="lpstr">
      <vt:lpstr>דברי הסבר למילוי התקציב </vt:lpstr>
      <vt:lpstr>מקרא</vt:lpstr>
      <vt:lpstr>תקציב אחיד</vt:lpstr>
      <vt:lpstr>נייר עזר לסטיות</vt:lpstr>
      <vt:lpstr>בסיס הנתונים</vt:lpstr>
      <vt:lpstr>גליון 1</vt:lpstr>
      <vt:lpstr>גליון 2</vt:lpstr>
      <vt:lpstr>גליון 3</vt:lpstr>
      <vt:lpstr>גליון 4</vt:lpstr>
      <vt:lpstr>גליון 5</vt:lpstr>
      <vt:lpstr>גיליון6</vt:lpstr>
      <vt:lpstr>גיליון7</vt:lpstr>
      <vt:lpstr>גיליון8</vt:lpstr>
      <vt:lpstr>עזר</vt:lpstr>
      <vt:lpstr>'בסיס הנתונים'!WPrint_Area_W</vt:lpstr>
      <vt:lpstr>'דברי הסבר למילוי התקציב '!WPrint_Area_W</vt:lpstr>
      <vt:lpstr>מקרא!WPrint_Area_W</vt:lpstr>
      <vt:lpstr>'נייר עזר לסטיות'!WPrint_Area_W</vt:lpstr>
      <vt:lpstr>עזר!WPrint_Area_W</vt:lpstr>
      <vt:lpstr>'תקציב אחיד'!WPrint_Area_W</vt:lpstr>
      <vt:lpstr>'בסיס הנתונים'!WPrint_TitlesW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Shmoel Yaary</dc:creator>
  <cp:lastModifiedBy>יפעת אמיר - מנהלת פניות ציבור וקשרי תושבים</cp:lastModifiedBy>
  <cp:lastPrinted>2013-09-03T09:52:31Z</cp:lastPrinted>
  <dcterms:created xsi:type="dcterms:W3CDTF">2011-01-17T12:27:15Z</dcterms:created>
  <dcterms:modified xsi:type="dcterms:W3CDTF">2019-09-23T11:31:19Z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0x010100A71A9E0C566E764F84DCFFDC4C7C4C3C</vt:lpwstr>
  </property>
</Properties>
</file>